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os\Downloads\"/>
    </mc:Choice>
  </mc:AlternateContent>
  <bookViews>
    <workbookView xWindow="0" yWindow="0" windowWidth="21600" windowHeight="9735" tabRatio="602"/>
  </bookViews>
  <sheets>
    <sheet name="Hoja1" sheetId="1" r:id="rId1"/>
    <sheet name="Hoja2" sheetId="2" r:id="rId2"/>
  </sheets>
  <definedNames>
    <definedName name="_xlnm.Print_Area" localSheetId="0">Hoja1!$A$3:$AD$65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1" l="1"/>
  <c r="Z27" i="1"/>
  <c r="Z28" i="1"/>
  <c r="Z29" i="1"/>
  <c r="Z30" i="1"/>
  <c r="Y65" i="1" l="1"/>
  <c r="Z25" i="1"/>
  <c r="K59" i="1"/>
  <c r="K60" i="1"/>
  <c r="K61" i="1"/>
  <c r="K62" i="1"/>
  <c r="K63" i="1"/>
  <c r="K64" i="1"/>
  <c r="K65" i="1"/>
  <c r="K58" i="1"/>
  <c r="K50" i="1"/>
  <c r="K51" i="1"/>
  <c r="K52" i="1"/>
  <c r="K53" i="1"/>
  <c r="K54" i="1"/>
  <c r="K55" i="1"/>
  <c r="K56" i="1"/>
  <c r="K49" i="1"/>
  <c r="K40" i="1"/>
  <c r="K41" i="1"/>
  <c r="K42" i="1"/>
  <c r="K43" i="1"/>
  <c r="K44" i="1"/>
  <c r="K45" i="1"/>
  <c r="K46" i="1"/>
  <c r="K47" i="1"/>
  <c r="K39" i="1"/>
  <c r="K33" i="1"/>
  <c r="K34" i="1"/>
  <c r="K35" i="1"/>
  <c r="K36" i="1"/>
  <c r="K37" i="1"/>
  <c r="K32" i="1"/>
  <c r="K24" i="1"/>
  <c r="K25" i="1"/>
  <c r="K26" i="1"/>
  <c r="K27" i="1"/>
  <c r="K28" i="1"/>
  <c r="K29" i="1"/>
  <c r="K30" i="1"/>
  <c r="K23" i="1"/>
  <c r="K15" i="1"/>
  <c r="K16" i="1"/>
  <c r="K17" i="1"/>
  <c r="K18" i="1"/>
  <c r="K19" i="1"/>
  <c r="K20" i="1"/>
  <c r="K21" i="1"/>
  <c r="K8" i="1"/>
  <c r="K9" i="1"/>
  <c r="K10" i="1"/>
  <c r="K11" i="1"/>
  <c r="K12" i="1"/>
  <c r="K13" i="1"/>
  <c r="K14" i="1"/>
  <c r="K7" i="1"/>
  <c r="AA7" i="1"/>
  <c r="AD7" i="1" s="1"/>
  <c r="Z7" i="1"/>
  <c r="Y7" i="1"/>
  <c r="W7" i="1"/>
  <c r="Y8" i="1"/>
  <c r="W8" i="1"/>
  <c r="L8" i="1"/>
  <c r="L7" i="1"/>
  <c r="M7" i="1"/>
  <c r="W32" i="1"/>
  <c r="Y21" i="1"/>
  <c r="W21" i="1"/>
  <c r="Z21" i="1" s="1"/>
  <c r="L21" i="1"/>
  <c r="M21" i="1" s="1"/>
  <c r="Y32" i="1"/>
  <c r="Z32" i="1" s="1"/>
  <c r="L32" i="1"/>
  <c r="Y23" i="1"/>
  <c r="W23" i="1"/>
  <c r="Z23" i="1" s="1"/>
  <c r="L23" i="1"/>
  <c r="L18" i="1"/>
  <c r="W18" i="1"/>
  <c r="Y18" i="1"/>
  <c r="L19" i="1"/>
  <c r="W19" i="1"/>
  <c r="Y19" i="1"/>
  <c r="L20" i="1"/>
  <c r="W20" i="1"/>
  <c r="Y20" i="1"/>
  <c r="W10" i="1"/>
  <c r="W11" i="1"/>
  <c r="W12" i="1"/>
  <c r="W14" i="1"/>
  <c r="W15" i="1"/>
  <c r="W16" i="1"/>
  <c r="W17" i="1"/>
  <c r="W24" i="1"/>
  <c r="W25" i="1"/>
  <c r="W26" i="1"/>
  <c r="W27" i="1"/>
  <c r="W28" i="1"/>
  <c r="W29" i="1"/>
  <c r="W30" i="1"/>
  <c r="W31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5" i="1"/>
  <c r="W56" i="1"/>
  <c r="W58" i="1"/>
  <c r="W59" i="1"/>
  <c r="W60" i="1"/>
  <c r="W61" i="1"/>
  <c r="W62" i="1"/>
  <c r="W63" i="1"/>
  <c r="W64" i="1"/>
  <c r="W65" i="1"/>
  <c r="W9" i="1"/>
  <c r="Y10" i="1"/>
  <c r="L9" i="1"/>
  <c r="L11" i="1"/>
  <c r="L12" i="1"/>
  <c r="L13" i="1"/>
  <c r="M13" i="1" s="1"/>
  <c r="L14" i="1"/>
  <c r="L15" i="1"/>
  <c r="L16" i="1"/>
  <c r="L17" i="1"/>
  <c r="L22" i="1"/>
  <c r="M22" i="1" s="1"/>
  <c r="L24" i="1"/>
  <c r="L25" i="1"/>
  <c r="L26" i="1"/>
  <c r="L27" i="1"/>
  <c r="L28" i="1"/>
  <c r="L29" i="1"/>
  <c r="L30" i="1"/>
  <c r="L33" i="1"/>
  <c r="L34" i="1"/>
  <c r="L35" i="1"/>
  <c r="L36" i="1"/>
  <c r="L37" i="1"/>
  <c r="L38" i="1"/>
  <c r="M38" i="1" s="1"/>
  <c r="L39" i="1"/>
  <c r="L40" i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M57" i="1" s="1"/>
  <c r="L58" i="1"/>
  <c r="L59" i="1"/>
  <c r="L60" i="1"/>
  <c r="L61" i="1"/>
  <c r="L62" i="1"/>
  <c r="L63" i="1"/>
  <c r="L64" i="1"/>
  <c r="L65" i="1"/>
  <c r="L10" i="1"/>
  <c r="AA21" i="1" l="1"/>
  <c r="AC7" i="1"/>
  <c r="Z8" i="1"/>
  <c r="Z19" i="1"/>
  <c r="Z18" i="1"/>
  <c r="M18" i="1"/>
  <c r="M8" i="1"/>
  <c r="Z20" i="1"/>
  <c r="M23" i="1"/>
  <c r="AA23" i="1" s="1"/>
  <c r="AD23" i="1" s="1"/>
  <c r="M32" i="1"/>
  <c r="AA32" i="1" s="1"/>
  <c r="M20" i="1"/>
  <c r="M19" i="1"/>
  <c r="AA19" i="1" s="1"/>
  <c r="Y36" i="1"/>
  <c r="AA8" i="1" l="1"/>
  <c r="AD8" i="1" s="1"/>
  <c r="AA20" i="1"/>
  <c r="AA18" i="1"/>
  <c r="AC23" i="1"/>
  <c r="Z65" i="1"/>
  <c r="Y64" i="1"/>
  <c r="Z64" i="1" s="1"/>
  <c r="Y63" i="1"/>
  <c r="Z63" i="1" s="1"/>
  <c r="Y62" i="1"/>
  <c r="Z62" i="1" s="1"/>
  <c r="Y61" i="1"/>
  <c r="Z61" i="1" s="1"/>
  <c r="Y60" i="1"/>
  <c r="Z60" i="1" s="1"/>
  <c r="Y59" i="1"/>
  <c r="Z59" i="1" s="1"/>
  <c r="Y58" i="1"/>
  <c r="Z58" i="1" s="1"/>
  <c r="Y56" i="1"/>
  <c r="Z56" i="1" s="1"/>
  <c r="Y55" i="1"/>
  <c r="Z55" i="1" s="1"/>
  <c r="Y54" i="1"/>
  <c r="Z54" i="1" s="1"/>
  <c r="Y53" i="1"/>
  <c r="Z53" i="1" s="1"/>
  <c r="Y52" i="1"/>
  <c r="Z52" i="1" s="1"/>
  <c r="Y51" i="1"/>
  <c r="Z51" i="1" s="1"/>
  <c r="Y50" i="1"/>
  <c r="Z50" i="1" s="1"/>
  <c r="Y49" i="1"/>
  <c r="Z49" i="1" s="1"/>
  <c r="Y47" i="1"/>
  <c r="Z47" i="1" s="1"/>
  <c r="Y46" i="1"/>
  <c r="Z46" i="1" s="1"/>
  <c r="Y45" i="1"/>
  <c r="Z45" i="1" s="1"/>
  <c r="Y44" i="1"/>
  <c r="Z44" i="1" s="1"/>
  <c r="Y43" i="1"/>
  <c r="Z43" i="1" s="1"/>
  <c r="Y42" i="1"/>
  <c r="Z42" i="1" s="1"/>
  <c r="Y41" i="1"/>
  <c r="Z41" i="1" s="1"/>
  <c r="Y40" i="1"/>
  <c r="Z40" i="1" s="1"/>
  <c r="Y39" i="1"/>
  <c r="Z39" i="1" s="1"/>
  <c r="Y37" i="1"/>
  <c r="Z37" i="1" s="1"/>
  <c r="Z36" i="1"/>
  <c r="Y35" i="1"/>
  <c r="Z35" i="1" s="1"/>
  <c r="Y34" i="1"/>
  <c r="Z34" i="1" s="1"/>
  <c r="Y33" i="1"/>
  <c r="Z33" i="1" s="1"/>
  <c r="Y30" i="1"/>
  <c r="Y29" i="1"/>
  <c r="Y28" i="1"/>
  <c r="Y27" i="1"/>
  <c r="Y26" i="1"/>
  <c r="Y25" i="1"/>
  <c r="Y24" i="1"/>
  <c r="Z24" i="1" s="1"/>
  <c r="Y17" i="1"/>
  <c r="Z17" i="1" s="1"/>
  <c r="Y16" i="1"/>
  <c r="Z16" i="1" s="1"/>
  <c r="Y15" i="1"/>
  <c r="Z15" i="1" s="1"/>
  <c r="Y14" i="1"/>
  <c r="Z14" i="1" s="1"/>
  <c r="Y12" i="1"/>
  <c r="Y11" i="1"/>
  <c r="Z10" i="1"/>
  <c r="Y9" i="1"/>
  <c r="M65" i="1"/>
  <c r="M64" i="1"/>
  <c r="M63" i="1"/>
  <c r="M62" i="1"/>
  <c r="M61" i="1"/>
  <c r="M60" i="1"/>
  <c r="M59" i="1"/>
  <c r="M58" i="1"/>
  <c r="M56" i="1"/>
  <c r="M55" i="1"/>
  <c r="M54" i="1"/>
  <c r="M53" i="1"/>
  <c r="M52" i="1"/>
  <c r="M51" i="1"/>
  <c r="M50" i="1"/>
  <c r="M49" i="1"/>
  <c r="M47" i="1"/>
  <c r="M46" i="1"/>
  <c r="M45" i="1"/>
  <c r="M44" i="1"/>
  <c r="M43" i="1"/>
  <c r="M42" i="1"/>
  <c r="M41" i="1"/>
  <c r="M40" i="1"/>
  <c r="M39" i="1"/>
  <c r="M37" i="1"/>
  <c r="M36" i="1"/>
  <c r="M35" i="1"/>
  <c r="M34" i="1"/>
  <c r="M33" i="1"/>
  <c r="M30" i="1"/>
  <c r="M29" i="1"/>
  <c r="M28" i="1"/>
  <c r="M27" i="1"/>
  <c r="M26" i="1"/>
  <c r="M25" i="1"/>
  <c r="M24" i="1"/>
  <c r="M17" i="1"/>
  <c r="M16" i="1"/>
  <c r="M15" i="1"/>
  <c r="M14" i="1"/>
  <c r="M12" i="1"/>
  <c r="M11" i="1"/>
  <c r="M10" i="1"/>
  <c r="M9" i="1"/>
  <c r="AC8" i="1" l="1"/>
  <c r="AA10" i="1"/>
  <c r="AD10" i="1" s="1"/>
  <c r="AA60" i="1"/>
  <c r="AA53" i="1"/>
  <c r="AA54" i="1"/>
  <c r="AA55" i="1"/>
  <c r="AA56" i="1"/>
  <c r="AA58" i="1"/>
  <c r="AA59" i="1"/>
  <c r="AA61" i="1"/>
  <c r="AA62" i="1"/>
  <c r="AA63" i="1"/>
  <c r="AA64" i="1"/>
  <c r="AA65" i="1"/>
  <c r="AA14" i="1"/>
  <c r="AA15" i="1"/>
  <c r="AA16" i="1"/>
  <c r="AA17" i="1"/>
  <c r="AA24" i="1"/>
  <c r="AA25" i="1"/>
  <c r="AA26" i="1"/>
  <c r="AA27" i="1"/>
  <c r="AA28" i="1"/>
  <c r="AA29" i="1"/>
  <c r="AA30" i="1"/>
  <c r="AA33" i="1"/>
  <c r="AA34" i="1"/>
  <c r="AA35" i="1"/>
  <c r="AA36" i="1"/>
  <c r="AA37" i="1"/>
  <c r="AA39" i="1"/>
  <c r="AA40" i="1"/>
  <c r="AA41" i="1"/>
  <c r="AA42" i="1"/>
  <c r="AA43" i="1"/>
  <c r="AA44" i="1"/>
  <c r="AA45" i="1"/>
  <c r="AA46" i="1"/>
  <c r="AA47" i="1"/>
  <c r="AA49" i="1"/>
  <c r="AA50" i="1"/>
  <c r="AA51" i="1"/>
  <c r="AA52" i="1"/>
  <c r="Z9" i="1"/>
  <c r="AA9" i="1" s="1"/>
  <c r="Z11" i="1"/>
  <c r="Z12" i="1"/>
  <c r="AC10" i="1" l="1"/>
  <c r="AC14" i="1"/>
  <c r="AD14" i="1"/>
  <c r="AD16" i="1"/>
  <c r="AC16" i="1"/>
  <c r="AD17" i="1"/>
  <c r="AC17" i="1"/>
  <c r="AD24" i="1"/>
  <c r="AC24" i="1"/>
  <c r="AD15" i="1"/>
  <c r="AC15" i="1"/>
  <c r="AA11" i="1"/>
  <c r="AA12" i="1"/>
  <c r="AC11" i="1" l="1"/>
  <c r="AD11" i="1"/>
  <c r="AC12" i="1"/>
  <c r="AD12" i="1"/>
</calcChain>
</file>

<file path=xl/sharedStrings.xml><?xml version="1.0" encoding="utf-8"?>
<sst xmlns="http://schemas.openxmlformats.org/spreadsheetml/2006/main" count="115" uniqueCount="37">
  <si>
    <t>gr</t>
  </si>
  <si>
    <t>Sueldo Base</t>
  </si>
  <si>
    <t>Asig. Municipal</t>
  </si>
  <si>
    <t>Ley N° 18.717 Bonif.única</t>
  </si>
  <si>
    <t>Ley N° 18.566 Bonif. Salud</t>
  </si>
  <si>
    <t>Ley N° 18.675 Bonif. Previsional</t>
  </si>
  <si>
    <t>Asig. Ley N° 19.529</t>
  </si>
  <si>
    <t>Incremento 21,5%</t>
  </si>
  <si>
    <t>Total    Comp</t>
  </si>
  <si>
    <t>Art. 10</t>
  </si>
  <si>
    <t>Art. 11</t>
  </si>
  <si>
    <t>ALCALDE</t>
  </si>
  <si>
    <t>DIRECTIVO</t>
  </si>
  <si>
    <t>JEFATURA</t>
  </si>
  <si>
    <t>TECNICO</t>
  </si>
  <si>
    <t>AUXILIAR</t>
  </si>
  <si>
    <t>Art. 3        DL 479</t>
  </si>
  <si>
    <t>Art. 6        DL 1770</t>
  </si>
  <si>
    <t>Art. 17        Ley 19185</t>
  </si>
  <si>
    <t>Art.3             Ley 18.566</t>
  </si>
  <si>
    <t>ley 18.675</t>
  </si>
  <si>
    <t xml:space="preserve">Incremento </t>
  </si>
  <si>
    <t>Art 10</t>
  </si>
  <si>
    <t>Art 11</t>
  </si>
  <si>
    <t>ley 19553</t>
  </si>
  <si>
    <t>SECTOR MUNICIPAL</t>
  </si>
  <si>
    <t>SECTOR PUBLICO</t>
  </si>
  <si>
    <t>Estamento</t>
  </si>
  <si>
    <t>ADMINIST.</t>
  </si>
  <si>
    <t xml:space="preserve"> </t>
  </si>
  <si>
    <t>PROF.</t>
  </si>
  <si>
    <t>Asig.Moder.Mensual</t>
  </si>
  <si>
    <t>Asig.Moder. Trimestral</t>
  </si>
  <si>
    <t>Diferencia</t>
  </si>
  <si>
    <t>PMG. Trimestral</t>
  </si>
  <si>
    <t>%</t>
  </si>
  <si>
    <t>Valor a recibir despues de rebaja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</si>
</sst>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6"/>
      <color theme="1"/>
      <name val="Century"/>
      <family val="1"/>
    </font>
    <font>
      <sz val="6"/>
      <color theme="1"/>
      <name val="Century"/>
      <family val="1"/>
    </font>
    <font>
      <sz val="7"/>
      <color theme="1"/>
      <name val="Century"/>
      <family val="1"/>
    </font>
    <font>
      <b/>
      <sz val="7"/>
      <color theme="1"/>
      <name val="Century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2" borderId="0" xfId="0" applyFont="1" applyFill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3" fillId="2" borderId="10" xfId="0" applyNumberFormat="1" applyFont="1" applyFill="1" applyBorder="1"/>
    <xf numFmtId="0" fontId="3" fillId="2" borderId="11" xfId="0" applyFont="1" applyFill="1" applyBorder="1"/>
    <xf numFmtId="0" fontId="3" fillId="2" borderId="8" xfId="0" applyFont="1" applyFill="1" applyBorder="1"/>
    <xf numFmtId="0" fontId="3" fillId="4" borderId="12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13" xfId="0" applyFont="1" applyFill="1" applyBorder="1"/>
    <xf numFmtId="0" fontId="1" fillId="4" borderId="1" xfId="0" applyNumberFormat="1" applyFont="1" applyFill="1" applyBorder="1" applyAlignment="1">
      <alignment horizontal="center" wrapText="1"/>
    </xf>
    <xf numFmtId="0" fontId="1" fillId="4" borderId="8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2" fillId="4" borderId="9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3" fontId="3" fillId="4" borderId="3" xfId="0" applyNumberFormat="1" applyFont="1" applyFill="1" applyBorder="1"/>
    <xf numFmtId="0" fontId="3" fillId="4" borderId="1" xfId="0" applyFont="1" applyFill="1" applyBorder="1" applyAlignment="1">
      <alignment horizontal="center"/>
    </xf>
    <xf numFmtId="3" fontId="3" fillId="4" borderId="1" xfId="0" applyNumberFormat="1" applyFont="1" applyFill="1" applyBorder="1"/>
    <xf numFmtId="0" fontId="3" fillId="5" borderId="12" xfId="0" applyFont="1" applyFill="1" applyBorder="1"/>
    <xf numFmtId="0" fontId="3" fillId="5" borderId="0" xfId="0" applyFont="1" applyFill="1" applyBorder="1"/>
    <xf numFmtId="0" fontId="1" fillId="5" borderId="1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164" fontId="3" fillId="3" borderId="15" xfId="0" applyNumberFormat="1" applyFont="1" applyFill="1" applyBorder="1"/>
    <xf numFmtId="0" fontId="3" fillId="3" borderId="18" xfId="0" applyFont="1" applyFill="1" applyBorder="1"/>
    <xf numFmtId="0" fontId="3" fillId="3" borderId="9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/>
    <xf numFmtId="4" fontId="3" fillId="3" borderId="1" xfId="0" applyNumberFormat="1" applyFont="1" applyFill="1" applyBorder="1"/>
    <xf numFmtId="0" fontId="3" fillId="6" borderId="3" xfId="0" applyFont="1" applyFill="1" applyBorder="1"/>
    <xf numFmtId="0" fontId="3" fillId="6" borderId="3" xfId="0" applyFont="1" applyFill="1" applyBorder="1" applyAlignment="1">
      <alignment horizontal="center"/>
    </xf>
    <xf numFmtId="3" fontId="3" fillId="6" borderId="3" xfId="0" applyNumberFormat="1" applyFont="1" applyFill="1" applyBorder="1"/>
    <xf numFmtId="3" fontId="3" fillId="6" borderId="3" xfId="0" applyNumberFormat="1" applyFont="1" applyFill="1" applyBorder="1" applyAlignment="1">
      <alignment horizontal="right"/>
    </xf>
    <xf numFmtId="3" fontId="3" fillId="6" borderId="16" xfId="0" applyNumberFormat="1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3" fontId="3" fillId="6" borderId="1" xfId="0" applyNumberFormat="1" applyFont="1" applyFill="1" applyBorder="1"/>
    <xf numFmtId="3" fontId="3" fillId="6" borderId="17" xfId="0" applyNumberFormat="1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3" fontId="3" fillId="7" borderId="3" xfId="0" applyNumberFormat="1" applyFont="1" applyFill="1" applyBorder="1"/>
    <xf numFmtId="3" fontId="3" fillId="7" borderId="1" xfId="0" applyNumberFormat="1" applyFont="1" applyFill="1" applyBorder="1"/>
    <xf numFmtId="3" fontId="3" fillId="7" borderId="3" xfId="0" applyNumberFormat="1" applyFont="1" applyFill="1" applyBorder="1" applyAlignment="1">
      <alignment horizontal="right"/>
    </xf>
    <xf numFmtId="3" fontId="3" fillId="7" borderId="17" xfId="0" applyNumberFormat="1" applyFont="1" applyFill="1" applyBorder="1"/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3" fontId="3" fillId="8" borderId="3" xfId="0" applyNumberFormat="1" applyFont="1" applyFill="1" applyBorder="1"/>
    <xf numFmtId="3" fontId="3" fillId="8" borderId="1" xfId="0" applyNumberFormat="1" applyFont="1" applyFill="1" applyBorder="1"/>
    <xf numFmtId="3" fontId="3" fillId="8" borderId="3" xfId="0" applyNumberFormat="1" applyFont="1" applyFill="1" applyBorder="1" applyAlignment="1">
      <alignment horizontal="right"/>
    </xf>
    <xf numFmtId="3" fontId="3" fillId="8" borderId="17" xfId="0" applyNumberFormat="1" applyFont="1" applyFill="1" applyBorder="1"/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3" fontId="3" fillId="9" borderId="3" xfId="0" applyNumberFormat="1" applyFont="1" applyFill="1" applyBorder="1"/>
    <xf numFmtId="3" fontId="3" fillId="9" borderId="1" xfId="0" applyNumberFormat="1" applyFont="1" applyFill="1" applyBorder="1"/>
    <xf numFmtId="3" fontId="3" fillId="9" borderId="3" xfId="0" applyNumberFormat="1" applyFont="1" applyFill="1" applyBorder="1" applyAlignment="1">
      <alignment horizontal="right"/>
    </xf>
    <xf numFmtId="3" fontId="3" fillId="9" borderId="17" xfId="0" applyNumberFormat="1" applyFont="1" applyFill="1" applyBorder="1"/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3" fontId="3" fillId="10" borderId="3" xfId="0" applyNumberFormat="1" applyFont="1" applyFill="1" applyBorder="1"/>
    <xf numFmtId="3" fontId="3" fillId="10" borderId="1" xfId="0" applyNumberFormat="1" applyFont="1" applyFill="1" applyBorder="1"/>
    <xf numFmtId="3" fontId="3" fillId="10" borderId="3" xfId="0" applyNumberFormat="1" applyFont="1" applyFill="1" applyBorder="1" applyAlignment="1">
      <alignment horizontal="right"/>
    </xf>
    <xf numFmtId="3" fontId="3" fillId="10" borderId="17" xfId="0" applyNumberFormat="1" applyFont="1" applyFill="1" applyBorder="1"/>
    <xf numFmtId="0" fontId="3" fillId="4" borderId="1" xfId="0" applyFont="1" applyFill="1" applyBorder="1"/>
    <xf numFmtId="3" fontId="3" fillId="4" borderId="3" xfId="0" applyNumberFormat="1" applyFont="1" applyFill="1" applyBorder="1" applyAlignment="1">
      <alignment horizontal="right"/>
    </xf>
    <xf numFmtId="3" fontId="3" fillId="4" borderId="17" xfId="0" applyNumberFormat="1" applyFont="1" applyFill="1" applyBorder="1"/>
    <xf numFmtId="0" fontId="3" fillId="11" borderId="1" xfId="0" applyFont="1" applyFill="1" applyBorder="1"/>
    <xf numFmtId="0" fontId="3" fillId="11" borderId="1" xfId="0" applyFont="1" applyFill="1" applyBorder="1" applyAlignment="1">
      <alignment horizontal="center"/>
    </xf>
    <xf numFmtId="3" fontId="3" fillId="11" borderId="3" xfId="0" applyNumberFormat="1" applyFont="1" applyFill="1" applyBorder="1"/>
    <xf numFmtId="3" fontId="3" fillId="11" borderId="1" xfId="0" applyNumberFormat="1" applyFont="1" applyFill="1" applyBorder="1"/>
    <xf numFmtId="3" fontId="3" fillId="11" borderId="3" xfId="0" applyNumberFormat="1" applyFont="1" applyFill="1" applyBorder="1" applyAlignment="1">
      <alignment horizontal="right"/>
    </xf>
    <xf numFmtId="3" fontId="3" fillId="11" borderId="17" xfId="0" applyNumberFormat="1" applyFont="1" applyFill="1" applyBorder="1"/>
    <xf numFmtId="3" fontId="3" fillId="11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3" fontId="3" fillId="2" borderId="3" xfId="0" applyNumberFormat="1" applyFont="1" applyFill="1" applyBorder="1"/>
    <xf numFmtId="3" fontId="3" fillId="2" borderId="1" xfId="0" applyNumberFormat="1" applyFont="1" applyFill="1" applyBorder="1"/>
    <xf numFmtId="3" fontId="3" fillId="2" borderId="3" xfId="0" applyNumberFormat="1" applyFont="1" applyFill="1" applyBorder="1" applyAlignment="1">
      <alignment horizontal="right"/>
    </xf>
    <xf numFmtId="3" fontId="3" fillId="2" borderId="17" xfId="0" applyNumberFormat="1" applyFont="1" applyFill="1" applyBorder="1"/>
    <xf numFmtId="164" fontId="3" fillId="2" borderId="1" xfId="0" applyNumberFormat="1" applyFont="1" applyFill="1" applyBorder="1"/>
    <xf numFmtId="0" fontId="3" fillId="2" borderId="17" xfId="0" applyFont="1" applyFill="1" applyBorder="1"/>
    <xf numFmtId="0" fontId="2" fillId="2" borderId="0" xfId="0" applyFont="1" applyFill="1" applyAlignment="1">
      <alignment wrapText="1"/>
    </xf>
    <xf numFmtId="164" fontId="1" fillId="3" borderId="3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3" fillId="2" borderId="0" xfId="0" applyNumberFormat="1" applyFont="1" applyFill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 wrapText="1"/>
    </xf>
    <xf numFmtId="0" fontId="1" fillId="4" borderId="7" xfId="0" applyNumberFormat="1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CC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03"/>
  <sheetViews>
    <sheetView tabSelected="1" zoomScale="96" zoomScaleNormal="96" workbookViewId="0">
      <selection activeCell="AG30" sqref="AG30"/>
    </sheetView>
  </sheetViews>
  <sheetFormatPr baseColWidth="10" defaultColWidth="6.7109375" defaultRowHeight="9" x14ac:dyDescent="0.15"/>
  <cols>
    <col min="1" max="1" width="0.5703125" style="1" customWidth="1"/>
    <col min="2" max="2" width="8" style="1" customWidth="1"/>
    <col min="3" max="3" width="2.42578125" style="4" customWidth="1"/>
    <col min="4" max="4" width="6" style="1" customWidth="1"/>
    <col min="5" max="5" width="7" style="1" bestFit="1" customWidth="1"/>
    <col min="6" max="6" width="5.42578125" style="1" customWidth="1"/>
    <col min="7" max="7" width="5.7109375" style="1" customWidth="1"/>
    <col min="8" max="8" width="6.140625" style="1" customWidth="1"/>
    <col min="9" max="9" width="5.7109375" style="1" customWidth="1"/>
    <col min="10" max="10" width="5.42578125" style="1" customWidth="1"/>
    <col min="11" max="11" width="5.85546875" style="1" customWidth="1"/>
    <col min="12" max="12" width="7" style="1" bestFit="1" customWidth="1"/>
    <col min="13" max="13" width="6.85546875" style="1" customWidth="1"/>
    <col min="14" max="14" width="1.42578125" style="1" customWidth="1"/>
    <col min="15" max="15" width="2.42578125" style="1" customWidth="1"/>
    <col min="16" max="16" width="6.140625" style="1" customWidth="1"/>
    <col min="17" max="17" width="6.42578125" style="1" customWidth="1"/>
    <col min="18" max="18" width="6" style="1" customWidth="1"/>
    <col min="19" max="19" width="6.85546875" style="1" customWidth="1"/>
    <col min="20" max="20" width="5.5703125" style="1" customWidth="1"/>
    <col min="21" max="21" width="5.85546875" style="1" customWidth="1"/>
    <col min="22" max="23" width="5" style="1" customWidth="1"/>
    <col min="24" max="24" width="5.7109375" style="1" customWidth="1"/>
    <col min="25" max="25" width="7.140625" style="1" customWidth="1"/>
    <col min="26" max="26" width="7" style="1" bestFit="1" customWidth="1"/>
    <col min="27" max="27" width="7" style="5" customWidth="1"/>
    <col min="28" max="28" width="0.140625" style="1" customWidth="1"/>
    <col min="29" max="29" width="5.42578125" style="1" customWidth="1"/>
    <col min="30" max="30" width="7" style="1" customWidth="1"/>
    <col min="31" max="16384" width="6.7109375" style="1"/>
  </cols>
  <sheetData>
    <row r="2" spans="2:30" ht="9.75" thickBot="1" x14ac:dyDescent="0.2">
      <c r="Q2" s="1" t="s">
        <v>29</v>
      </c>
    </row>
    <row r="3" spans="2:30" x14ac:dyDescent="0.15">
      <c r="B3" s="95" t="s">
        <v>25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  <c r="O3" s="100" t="s">
        <v>26</v>
      </c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6"/>
      <c r="AB3" s="7"/>
      <c r="AC3" s="7"/>
      <c r="AD3" s="8"/>
    </row>
    <row r="4" spans="2:30" ht="9.75" thickBot="1" x14ac:dyDescent="0.2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O4" s="2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7"/>
      <c r="AB4" s="28"/>
      <c r="AC4" s="28"/>
      <c r="AD4" s="29"/>
    </row>
    <row r="5" spans="2:30" s="84" customFormat="1" ht="33" customHeight="1" thickBot="1" x14ac:dyDescent="0.2">
      <c r="B5" s="14" t="s">
        <v>27</v>
      </c>
      <c r="C5" s="13" t="s">
        <v>0</v>
      </c>
      <c r="D5" s="14" t="s">
        <v>1</v>
      </c>
      <c r="E5" s="15" t="s">
        <v>2</v>
      </c>
      <c r="F5" s="15" t="s">
        <v>3</v>
      </c>
      <c r="G5" s="15" t="s">
        <v>4</v>
      </c>
      <c r="H5" s="98" t="s">
        <v>5</v>
      </c>
      <c r="I5" s="99"/>
      <c r="J5" s="15" t="s">
        <v>6</v>
      </c>
      <c r="K5" s="15" t="s">
        <v>7</v>
      </c>
      <c r="L5" s="15" t="s">
        <v>34</v>
      </c>
      <c r="M5" s="15" t="s">
        <v>8</v>
      </c>
      <c r="O5" s="24"/>
      <c r="P5" s="25" t="s">
        <v>1</v>
      </c>
      <c r="Q5" s="25" t="s">
        <v>16</v>
      </c>
      <c r="R5" s="25" t="s">
        <v>17</v>
      </c>
      <c r="S5" s="25" t="s">
        <v>18</v>
      </c>
      <c r="T5" s="25" t="s">
        <v>19</v>
      </c>
      <c r="U5" s="102" t="s">
        <v>20</v>
      </c>
      <c r="V5" s="103"/>
      <c r="W5" s="25" t="s">
        <v>21</v>
      </c>
      <c r="X5" s="25" t="s">
        <v>31</v>
      </c>
      <c r="Y5" s="25" t="s">
        <v>32</v>
      </c>
      <c r="Z5" s="26" t="s">
        <v>8</v>
      </c>
      <c r="AA5" s="85" t="s">
        <v>33</v>
      </c>
      <c r="AB5" s="86"/>
      <c r="AC5" s="30" t="s">
        <v>35</v>
      </c>
      <c r="AD5" s="30" t="s">
        <v>36</v>
      </c>
    </row>
    <row r="6" spans="2:30" s="84" customFormat="1" ht="12.75" customHeight="1" thickBot="1" x14ac:dyDescent="0.2">
      <c r="B6" s="16"/>
      <c r="C6" s="87"/>
      <c r="D6" s="16"/>
      <c r="E6" s="17"/>
      <c r="F6" s="17"/>
      <c r="G6" s="17"/>
      <c r="H6" s="18" t="s">
        <v>9</v>
      </c>
      <c r="I6" s="18" t="s">
        <v>10</v>
      </c>
      <c r="J6" s="17"/>
      <c r="K6" s="17"/>
      <c r="L6" s="17"/>
      <c r="M6" s="17"/>
      <c r="O6" s="88"/>
      <c r="P6" s="89"/>
      <c r="Q6" s="89"/>
      <c r="R6" s="89"/>
      <c r="S6" s="89"/>
      <c r="T6" s="89"/>
      <c r="U6" s="90" t="s">
        <v>22</v>
      </c>
      <c r="V6" s="90" t="s">
        <v>23</v>
      </c>
      <c r="W6" s="91"/>
      <c r="X6" s="91" t="s">
        <v>24</v>
      </c>
      <c r="Y6" s="91" t="s">
        <v>24</v>
      </c>
      <c r="Z6" s="88"/>
      <c r="AA6" s="92"/>
      <c r="AB6" s="93"/>
      <c r="AC6" s="93"/>
      <c r="AD6" s="93"/>
    </row>
    <row r="7" spans="2:30" s="84" customFormat="1" ht="12.75" customHeight="1" x14ac:dyDescent="0.15">
      <c r="B7" s="33" t="s">
        <v>11</v>
      </c>
      <c r="C7" s="34">
        <v>1</v>
      </c>
      <c r="D7" s="35">
        <v>627924</v>
      </c>
      <c r="E7" s="35">
        <v>2332195</v>
      </c>
      <c r="F7" s="35">
        <v>19411</v>
      </c>
      <c r="G7" s="35">
        <v>94431</v>
      </c>
      <c r="H7" s="35">
        <v>208450</v>
      </c>
      <c r="I7" s="35">
        <v>125487</v>
      </c>
      <c r="J7" s="35">
        <v>0</v>
      </c>
      <c r="K7" s="35">
        <f>D7*21.5%</f>
        <v>135003.66</v>
      </c>
      <c r="L7" s="35">
        <f t="shared" ref="L7:L8" si="0">((D7+E7+F7+J7)*30.6%)*3</f>
        <v>2735208.54</v>
      </c>
      <c r="M7" s="35">
        <f t="shared" ref="M7:M8" si="1">D7+E7+F7+G7+H7+I7+J7+K7+L7</f>
        <v>6278110.2000000002</v>
      </c>
      <c r="N7" s="1"/>
      <c r="O7" s="1">
        <v>1</v>
      </c>
      <c r="P7" s="35">
        <v>690034</v>
      </c>
      <c r="Q7" s="35">
        <v>552031</v>
      </c>
      <c r="R7" s="35">
        <v>276014</v>
      </c>
      <c r="S7" s="35">
        <v>1285162</v>
      </c>
      <c r="T7" s="35">
        <v>93224</v>
      </c>
      <c r="U7" s="35">
        <v>201191</v>
      </c>
      <c r="V7" s="35">
        <v>82409</v>
      </c>
      <c r="W7" s="35">
        <f>P7*13.05%</f>
        <v>90049.437000000005</v>
      </c>
      <c r="X7" s="35">
        <v>857791</v>
      </c>
      <c r="Y7" s="35">
        <f t="shared" ref="Y7:Y8" si="2">+X7*3</f>
        <v>2573373</v>
      </c>
      <c r="Z7" s="37">
        <f t="shared" ref="Z7:Z8" si="3">+P7+Q7+R7+S7+T7+U7+V7+W7+Y7</f>
        <v>5843487.4369999999</v>
      </c>
      <c r="AA7" s="31">
        <f>Z7-M7</f>
        <v>-434622.76300000027</v>
      </c>
      <c r="AB7" s="3"/>
      <c r="AC7" s="32">
        <f>AA7*100/L7</f>
        <v>-15.889931485809132</v>
      </c>
      <c r="AD7" s="3">
        <f>L7+AA7</f>
        <v>2300585.7769999998</v>
      </c>
    </row>
    <row r="8" spans="2:30" s="84" customFormat="1" ht="12.75" customHeight="1" x14ac:dyDescent="0.15">
      <c r="B8" s="33" t="s">
        <v>11</v>
      </c>
      <c r="C8" s="34">
        <v>2</v>
      </c>
      <c r="D8" s="35">
        <v>592659</v>
      </c>
      <c r="E8" s="35">
        <v>2231233</v>
      </c>
      <c r="F8" s="35">
        <v>19411</v>
      </c>
      <c r="G8" s="35">
        <v>97419</v>
      </c>
      <c r="H8" s="35">
        <v>214211</v>
      </c>
      <c r="I8" s="35">
        <v>192026</v>
      </c>
      <c r="J8" s="35">
        <v>0</v>
      </c>
      <c r="K8" s="35">
        <f t="shared" ref="K8:K21" si="4">D8*21.5%</f>
        <v>127421.685</v>
      </c>
      <c r="L8" s="35">
        <f t="shared" si="0"/>
        <v>2610152.1540000001</v>
      </c>
      <c r="M8" s="35">
        <f t="shared" si="1"/>
        <v>6084532.8389999997</v>
      </c>
      <c r="N8" s="1"/>
      <c r="O8" s="1">
        <v>2</v>
      </c>
      <c r="P8" s="35">
        <v>663260</v>
      </c>
      <c r="Q8" s="35">
        <v>530608</v>
      </c>
      <c r="R8" s="35">
        <v>265304</v>
      </c>
      <c r="S8" s="35">
        <v>1236961</v>
      </c>
      <c r="T8" s="35">
        <v>95340</v>
      </c>
      <c r="U8" s="35">
        <v>205277</v>
      </c>
      <c r="V8" s="35">
        <v>84075</v>
      </c>
      <c r="W8" s="35">
        <f>P8*13.05%</f>
        <v>86555.430000000008</v>
      </c>
      <c r="X8" s="35">
        <v>825017</v>
      </c>
      <c r="Y8" s="35">
        <f t="shared" si="2"/>
        <v>2475051</v>
      </c>
      <c r="Z8" s="37">
        <f t="shared" si="3"/>
        <v>5642431.4299999997</v>
      </c>
      <c r="AA8" s="31">
        <f>Z8-M8</f>
        <v>-442101.40899999999</v>
      </c>
      <c r="AB8" s="3"/>
      <c r="AC8" s="32">
        <f>AA8*100/L8</f>
        <v>-16.937763889453318</v>
      </c>
      <c r="AD8" s="3">
        <f>L8+AA8</f>
        <v>2168050.7450000001</v>
      </c>
    </row>
    <row r="9" spans="2:30" x14ac:dyDescent="0.15">
      <c r="B9" s="33" t="s">
        <v>11</v>
      </c>
      <c r="C9" s="34">
        <v>3</v>
      </c>
      <c r="D9" s="35">
        <v>625751</v>
      </c>
      <c r="E9" s="35">
        <v>1839877</v>
      </c>
      <c r="F9" s="35">
        <v>19411</v>
      </c>
      <c r="G9" s="35">
        <v>97811</v>
      </c>
      <c r="H9" s="35">
        <v>215002</v>
      </c>
      <c r="I9" s="35">
        <v>129471</v>
      </c>
      <c r="J9" s="35">
        <v>0</v>
      </c>
      <c r="K9" s="35">
        <f t="shared" si="4"/>
        <v>134536.465</v>
      </c>
      <c r="L9" s="35">
        <f>((D9+E9+F9+J9)*30.6%)*3</f>
        <v>2281265.8020000001</v>
      </c>
      <c r="M9" s="35">
        <f>D9+E9+F9+G9+H9+I9+J9+K9+L9</f>
        <v>5343125.267</v>
      </c>
      <c r="O9" s="1">
        <v>3</v>
      </c>
      <c r="P9" s="35">
        <v>625751</v>
      </c>
      <c r="Q9" s="35">
        <v>500605</v>
      </c>
      <c r="R9" s="35">
        <v>250300</v>
      </c>
      <c r="S9" s="35">
        <v>1169451</v>
      </c>
      <c r="T9" s="35">
        <v>98316</v>
      </c>
      <c r="U9" s="35">
        <v>210995</v>
      </c>
      <c r="V9" s="35">
        <v>86434</v>
      </c>
      <c r="W9" s="36">
        <f>P9*13.05%</f>
        <v>81660.505499999999</v>
      </c>
      <c r="X9" s="35">
        <v>779109</v>
      </c>
      <c r="Y9" s="35">
        <f t="shared" ref="Y9:Y12" si="5">+X9*3</f>
        <v>2337327</v>
      </c>
      <c r="Z9" s="37">
        <f t="shared" ref="Z9:Z12" si="6">+P9+Q9+R9+S9+T9+U9+V9+W9+Y9</f>
        <v>5360839.5055</v>
      </c>
      <c r="AA9" s="31">
        <f>Z9-M9</f>
        <v>17714.238499999978</v>
      </c>
      <c r="AB9" s="3"/>
      <c r="AC9" s="3"/>
      <c r="AD9" s="2"/>
    </row>
    <row r="10" spans="2:30" ht="9" customHeight="1" x14ac:dyDescent="0.15">
      <c r="B10" s="38" t="s">
        <v>11</v>
      </c>
      <c r="C10" s="39">
        <v>4</v>
      </c>
      <c r="D10" s="35">
        <v>590347</v>
      </c>
      <c r="E10" s="40">
        <v>1785082</v>
      </c>
      <c r="F10" s="35">
        <v>19411</v>
      </c>
      <c r="G10" s="40">
        <v>100394</v>
      </c>
      <c r="H10" s="40">
        <v>220003</v>
      </c>
      <c r="I10" s="40">
        <v>132545</v>
      </c>
      <c r="J10" s="40">
        <v>0</v>
      </c>
      <c r="K10" s="35">
        <f t="shared" si="4"/>
        <v>126924.605</v>
      </c>
      <c r="L10" s="35">
        <f>((D10+E10+F10+J10)*30.6%)*3</f>
        <v>2198463.12</v>
      </c>
      <c r="M10" s="35">
        <f>D10+E10+F10+G10+H10+I10+J10+K10+L10</f>
        <v>5173169.7249999996</v>
      </c>
      <c r="O10" s="1">
        <v>4</v>
      </c>
      <c r="P10" s="40">
        <v>590347</v>
      </c>
      <c r="Q10" s="40">
        <v>472274</v>
      </c>
      <c r="R10" s="40">
        <v>236139</v>
      </c>
      <c r="S10" s="40">
        <v>1105722</v>
      </c>
      <c r="T10" s="40">
        <v>101108</v>
      </c>
      <c r="U10" s="40">
        <v>216399</v>
      </c>
      <c r="V10" s="40">
        <v>88655</v>
      </c>
      <c r="W10" s="36">
        <f t="shared" ref="W10:W65" si="7">P10*13.05%</f>
        <v>77040.283500000005</v>
      </c>
      <c r="X10" s="40">
        <v>735772</v>
      </c>
      <c r="Y10" s="40">
        <f>+X10*3</f>
        <v>2207316</v>
      </c>
      <c r="Z10" s="41">
        <f>+P10+Q10+R10+S10+T10+U10+V10+W10+Y10</f>
        <v>5095000.2834999999</v>
      </c>
      <c r="AA10" s="31">
        <f t="shared" ref="AA10:AA65" si="8">Z10-M10</f>
        <v>-78169.441499999724</v>
      </c>
      <c r="AB10" s="3"/>
      <c r="AC10" s="32">
        <f>AA10*100/L10</f>
        <v>-3.5556403375099475</v>
      </c>
      <c r="AD10" s="3">
        <f>L10+AA10</f>
        <v>2120293.6785000004</v>
      </c>
    </row>
    <row r="11" spans="2:30" ht="9" customHeight="1" x14ac:dyDescent="0.15">
      <c r="B11" s="38" t="s">
        <v>11</v>
      </c>
      <c r="C11" s="39">
        <v>5</v>
      </c>
      <c r="D11" s="35">
        <v>556951</v>
      </c>
      <c r="E11" s="40">
        <v>1534236</v>
      </c>
      <c r="F11" s="35">
        <v>19411</v>
      </c>
      <c r="G11" s="40">
        <v>103021</v>
      </c>
      <c r="H11" s="40">
        <v>225024</v>
      </c>
      <c r="I11" s="40">
        <v>135582</v>
      </c>
      <c r="J11" s="40">
        <v>0</v>
      </c>
      <c r="K11" s="35">
        <f t="shared" si="4"/>
        <v>119744.465</v>
      </c>
      <c r="L11" s="35">
        <f t="shared" ref="L11:L65" si="9">((D11+E11+F11+J11)*30.6%)*3</f>
        <v>1937528.9640000002</v>
      </c>
      <c r="M11" s="35">
        <f t="shared" ref="M11:M65" si="10">D11+E11+F11+G11+H11+I11+J11+K11+L11</f>
        <v>4631498.4289999995</v>
      </c>
      <c r="O11" s="1">
        <v>5</v>
      </c>
      <c r="P11" s="40">
        <v>556951</v>
      </c>
      <c r="Q11" s="40">
        <v>470744</v>
      </c>
      <c r="R11" s="40"/>
      <c r="S11" s="40">
        <v>1045610</v>
      </c>
      <c r="T11" s="40">
        <v>108988</v>
      </c>
      <c r="U11" s="40">
        <v>221499</v>
      </c>
      <c r="V11" s="40">
        <v>90729</v>
      </c>
      <c r="W11" s="36">
        <f t="shared" si="7"/>
        <v>72682.105500000005</v>
      </c>
      <c r="X11" s="40">
        <v>634431</v>
      </c>
      <c r="Y11" s="40">
        <f t="shared" si="5"/>
        <v>1903293</v>
      </c>
      <c r="Z11" s="41">
        <f t="shared" si="6"/>
        <v>4470496.1054999996</v>
      </c>
      <c r="AA11" s="31">
        <f t="shared" si="8"/>
        <v>-161002.32349999994</v>
      </c>
      <c r="AB11" s="3"/>
      <c r="AC11" s="32">
        <f t="shared" ref="AC11:AC24" si="11">AA11*100/L11</f>
        <v>-8.3096731192917499</v>
      </c>
      <c r="AD11" s="3">
        <f>L11+AA11</f>
        <v>1776526.6405000002</v>
      </c>
    </row>
    <row r="12" spans="2:30" ht="9" customHeight="1" x14ac:dyDescent="0.15">
      <c r="B12" s="38" t="s">
        <v>11</v>
      </c>
      <c r="C12" s="39">
        <v>6</v>
      </c>
      <c r="D12" s="35">
        <v>525384</v>
      </c>
      <c r="E12" s="40">
        <v>1296547</v>
      </c>
      <c r="F12" s="35">
        <v>19411</v>
      </c>
      <c r="G12" s="40">
        <v>95851</v>
      </c>
      <c r="H12" s="40">
        <v>251525</v>
      </c>
      <c r="I12" s="40">
        <v>141057</v>
      </c>
      <c r="J12" s="40">
        <v>0</v>
      </c>
      <c r="K12" s="35">
        <f t="shared" si="4"/>
        <v>112957.56</v>
      </c>
      <c r="L12" s="35">
        <f t="shared" si="9"/>
        <v>1690351.956</v>
      </c>
      <c r="M12" s="35">
        <f t="shared" si="10"/>
        <v>4133084.5159999998</v>
      </c>
      <c r="O12" s="1">
        <v>6</v>
      </c>
      <c r="P12" s="40">
        <v>525384</v>
      </c>
      <c r="Q12" s="40">
        <v>420303</v>
      </c>
      <c r="R12" s="40"/>
      <c r="S12" s="40">
        <v>938382</v>
      </c>
      <c r="T12" s="40">
        <v>99245</v>
      </c>
      <c r="U12" s="40">
        <v>238237</v>
      </c>
      <c r="V12" s="40">
        <v>92010</v>
      </c>
      <c r="W12" s="36">
        <f t="shared" si="7"/>
        <v>68562.612000000008</v>
      </c>
      <c r="X12" s="40">
        <v>576663</v>
      </c>
      <c r="Y12" s="40">
        <f t="shared" si="5"/>
        <v>1729989</v>
      </c>
      <c r="Z12" s="41">
        <f t="shared" si="6"/>
        <v>4112112.6120000002</v>
      </c>
      <c r="AA12" s="31">
        <f t="shared" si="8"/>
        <v>-20971.903999999631</v>
      </c>
      <c r="AB12" s="3"/>
      <c r="AC12" s="32">
        <f t="shared" si="11"/>
        <v>-1.2406826830092201</v>
      </c>
      <c r="AD12" s="3">
        <f>L12+AA12</f>
        <v>1669380.0520000004</v>
      </c>
    </row>
    <row r="13" spans="2:30" ht="11.25" customHeight="1" x14ac:dyDescent="0.15">
      <c r="B13" s="76"/>
      <c r="C13" s="77"/>
      <c r="D13" s="78"/>
      <c r="E13" s="79"/>
      <c r="F13" s="79"/>
      <c r="G13" s="79"/>
      <c r="H13" s="79"/>
      <c r="I13" s="79"/>
      <c r="J13" s="79"/>
      <c r="K13" s="79">
        <f t="shared" si="4"/>
        <v>0</v>
      </c>
      <c r="L13" s="78">
        <f t="shared" si="9"/>
        <v>0</v>
      </c>
      <c r="M13" s="78">
        <f t="shared" si="10"/>
        <v>0</v>
      </c>
      <c r="P13" s="79"/>
      <c r="Q13" s="79"/>
      <c r="R13" s="79"/>
      <c r="S13" s="79"/>
      <c r="T13" s="79"/>
      <c r="U13" s="79"/>
      <c r="V13" s="79"/>
      <c r="W13" s="80" t="s">
        <v>29</v>
      </c>
      <c r="X13" s="79"/>
      <c r="Y13" s="79"/>
      <c r="Z13" s="81"/>
      <c r="AA13" s="82" t="s">
        <v>29</v>
      </c>
      <c r="AB13" s="79"/>
      <c r="AC13" s="79" t="s">
        <v>29</v>
      </c>
      <c r="AD13" s="79" t="s">
        <v>29</v>
      </c>
    </row>
    <row r="14" spans="2:30" ht="9" customHeight="1" x14ac:dyDescent="0.15">
      <c r="B14" s="42" t="s">
        <v>12</v>
      </c>
      <c r="C14" s="43">
        <v>3</v>
      </c>
      <c r="D14" s="44">
        <v>625751</v>
      </c>
      <c r="E14" s="44">
        <v>1839877</v>
      </c>
      <c r="F14" s="45">
        <v>19411</v>
      </c>
      <c r="G14" s="44">
        <v>97811</v>
      </c>
      <c r="H14" s="44">
        <v>215002</v>
      </c>
      <c r="I14" s="44">
        <v>129471</v>
      </c>
      <c r="J14" s="45">
        <v>26627</v>
      </c>
      <c r="K14" s="44">
        <f t="shared" si="4"/>
        <v>134536.465</v>
      </c>
      <c r="L14" s="44">
        <f t="shared" si="9"/>
        <v>2305709.3879999998</v>
      </c>
      <c r="M14" s="44">
        <f t="shared" si="10"/>
        <v>5394195.8530000001</v>
      </c>
      <c r="O14" s="1">
        <v>3</v>
      </c>
      <c r="P14" s="44">
        <v>625751</v>
      </c>
      <c r="Q14" s="44">
        <v>500605</v>
      </c>
      <c r="R14" s="45"/>
      <c r="S14" s="45">
        <v>1168383</v>
      </c>
      <c r="T14" s="45">
        <v>98316</v>
      </c>
      <c r="U14" s="44">
        <v>210995</v>
      </c>
      <c r="V14" s="44">
        <v>86434</v>
      </c>
      <c r="W14" s="46">
        <f t="shared" si="7"/>
        <v>81660.505499999999</v>
      </c>
      <c r="X14" s="45">
        <v>778782</v>
      </c>
      <c r="Y14" s="45">
        <f>+X14*3</f>
        <v>2336346</v>
      </c>
      <c r="Z14" s="47">
        <f t="shared" ref="Z14:Z17" si="12">+P14+Q14+R14+S14+T14+U14+V14+W14+Y14</f>
        <v>5108490.5055</v>
      </c>
      <c r="AA14" s="31">
        <f t="shared" si="8"/>
        <v>-285705.34750000015</v>
      </c>
      <c r="AB14" s="3"/>
      <c r="AC14" s="32">
        <f t="shared" si="11"/>
        <v>-12.391212395930973</v>
      </c>
      <c r="AD14" s="3">
        <f>L14+AA14</f>
        <v>2020004.0404999997</v>
      </c>
    </row>
    <row r="15" spans="2:30" ht="9" customHeight="1" x14ac:dyDescent="0.15">
      <c r="B15" s="42" t="s">
        <v>12</v>
      </c>
      <c r="C15" s="43">
        <v>4</v>
      </c>
      <c r="D15" s="44">
        <v>590347</v>
      </c>
      <c r="E15" s="45">
        <v>1785082</v>
      </c>
      <c r="F15" s="45">
        <v>19411</v>
      </c>
      <c r="G15" s="45">
        <v>100394</v>
      </c>
      <c r="H15" s="45">
        <v>220003</v>
      </c>
      <c r="I15" s="45">
        <v>132545</v>
      </c>
      <c r="J15" s="45">
        <v>26627</v>
      </c>
      <c r="K15" s="44">
        <f t="shared" si="4"/>
        <v>126924.605</v>
      </c>
      <c r="L15" s="44">
        <f t="shared" si="9"/>
        <v>2222906.7060000002</v>
      </c>
      <c r="M15" s="44">
        <f t="shared" si="10"/>
        <v>5224240.3110000007</v>
      </c>
      <c r="O15" s="1">
        <v>4</v>
      </c>
      <c r="P15" s="45">
        <v>590347</v>
      </c>
      <c r="Q15" s="45">
        <v>472274</v>
      </c>
      <c r="R15" s="45"/>
      <c r="S15" s="45">
        <v>1104115</v>
      </c>
      <c r="T15" s="45">
        <v>101108</v>
      </c>
      <c r="U15" s="45">
        <v>216399</v>
      </c>
      <c r="V15" s="45">
        <v>88655</v>
      </c>
      <c r="W15" s="46">
        <f t="shared" si="7"/>
        <v>77040.283500000005</v>
      </c>
      <c r="X15" s="45">
        <v>735280</v>
      </c>
      <c r="Y15" s="45">
        <f t="shared" ref="Y15:Y65" si="13">+X15*3</f>
        <v>2205840</v>
      </c>
      <c r="Z15" s="47">
        <f t="shared" si="12"/>
        <v>4855778.2834999999</v>
      </c>
      <c r="AA15" s="31">
        <f t="shared" si="8"/>
        <v>-368462.02750000078</v>
      </c>
      <c r="AB15" s="3"/>
      <c r="AC15" s="32">
        <f t="shared" si="11"/>
        <v>-16.575685632935453</v>
      </c>
      <c r="AD15" s="3">
        <f>L15+AA15</f>
        <v>1854444.6784999995</v>
      </c>
    </row>
    <row r="16" spans="2:30" ht="9" customHeight="1" x14ac:dyDescent="0.15">
      <c r="B16" s="42" t="s">
        <v>12</v>
      </c>
      <c r="C16" s="43">
        <v>5</v>
      </c>
      <c r="D16" s="44">
        <v>556951</v>
      </c>
      <c r="E16" s="45">
        <v>1534236</v>
      </c>
      <c r="F16" s="45">
        <v>19411</v>
      </c>
      <c r="G16" s="45">
        <v>103021</v>
      </c>
      <c r="H16" s="45">
        <v>225024</v>
      </c>
      <c r="I16" s="45">
        <v>135582</v>
      </c>
      <c r="J16" s="45">
        <v>26627</v>
      </c>
      <c r="K16" s="44">
        <f t="shared" si="4"/>
        <v>119744.465</v>
      </c>
      <c r="L16" s="44">
        <f t="shared" si="9"/>
        <v>1961972.5499999998</v>
      </c>
      <c r="M16" s="44">
        <f t="shared" si="10"/>
        <v>4682569.0149999997</v>
      </c>
      <c r="O16" s="1">
        <v>5</v>
      </c>
      <c r="P16" s="45">
        <v>556951</v>
      </c>
      <c r="Q16" s="45">
        <v>470744</v>
      </c>
      <c r="R16" s="45"/>
      <c r="S16" s="45">
        <v>1086219</v>
      </c>
      <c r="T16" s="45">
        <v>105229</v>
      </c>
      <c r="U16" s="45">
        <v>221499</v>
      </c>
      <c r="V16" s="45">
        <v>90531</v>
      </c>
      <c r="W16" s="46">
        <f t="shared" si="7"/>
        <v>72682.105500000005</v>
      </c>
      <c r="X16" s="45">
        <v>646857</v>
      </c>
      <c r="Y16" s="45">
        <f t="shared" si="13"/>
        <v>1940571</v>
      </c>
      <c r="Z16" s="47">
        <f t="shared" si="12"/>
        <v>4544426.1054999996</v>
      </c>
      <c r="AA16" s="31">
        <f t="shared" si="8"/>
        <v>-138142.90950000007</v>
      </c>
      <c r="AB16" s="3"/>
      <c r="AC16" s="32">
        <f t="shared" si="11"/>
        <v>-7.041021521937199</v>
      </c>
      <c r="AD16" s="3">
        <f>L16+AA16</f>
        <v>1823829.6404999997</v>
      </c>
    </row>
    <row r="17" spans="2:30" ht="9" customHeight="1" x14ac:dyDescent="0.15">
      <c r="B17" s="42" t="s">
        <v>12</v>
      </c>
      <c r="C17" s="43">
        <v>6</v>
      </c>
      <c r="D17" s="44">
        <v>525384</v>
      </c>
      <c r="E17" s="45">
        <v>1296547</v>
      </c>
      <c r="F17" s="45">
        <v>19411</v>
      </c>
      <c r="G17" s="45">
        <v>95851</v>
      </c>
      <c r="H17" s="45">
        <v>251525</v>
      </c>
      <c r="I17" s="45">
        <v>141057</v>
      </c>
      <c r="J17" s="45">
        <v>30620</v>
      </c>
      <c r="K17" s="44">
        <f t="shared" si="4"/>
        <v>112957.56</v>
      </c>
      <c r="L17" s="44">
        <f t="shared" si="9"/>
        <v>1718461.1159999999</v>
      </c>
      <c r="M17" s="44">
        <f t="shared" si="10"/>
        <v>4191813.676</v>
      </c>
      <c r="O17" s="1">
        <v>6</v>
      </c>
      <c r="P17" s="45">
        <v>525384</v>
      </c>
      <c r="Q17" s="45">
        <v>420303</v>
      </c>
      <c r="R17" s="45"/>
      <c r="S17" s="45">
        <v>938832</v>
      </c>
      <c r="T17" s="45">
        <v>99245</v>
      </c>
      <c r="U17" s="45">
        <v>238237</v>
      </c>
      <c r="V17" s="45">
        <v>92010</v>
      </c>
      <c r="W17" s="46">
        <f t="shared" si="7"/>
        <v>68562.612000000008</v>
      </c>
      <c r="X17" s="45">
        <v>576663</v>
      </c>
      <c r="Y17" s="45">
        <f t="shared" si="13"/>
        <v>1729989</v>
      </c>
      <c r="Z17" s="47">
        <f t="shared" si="12"/>
        <v>4112562.6120000002</v>
      </c>
      <c r="AA17" s="31">
        <f t="shared" si="8"/>
        <v>-79251.06399999978</v>
      </c>
      <c r="AB17" s="3"/>
      <c r="AC17" s="32">
        <f t="shared" si="11"/>
        <v>-4.6117461292618378</v>
      </c>
      <c r="AD17" s="3">
        <f>L17+AA17</f>
        <v>1639210.0520000001</v>
      </c>
    </row>
    <row r="18" spans="2:30" ht="9" customHeight="1" x14ac:dyDescent="0.15">
      <c r="B18" s="42" t="s">
        <v>12</v>
      </c>
      <c r="C18" s="43">
        <v>7</v>
      </c>
      <c r="D18" s="44">
        <v>484275</v>
      </c>
      <c r="E18" s="44">
        <v>972315</v>
      </c>
      <c r="F18" s="44">
        <v>19411</v>
      </c>
      <c r="G18" s="44">
        <v>71486</v>
      </c>
      <c r="H18" s="44">
        <v>173444</v>
      </c>
      <c r="I18" s="44">
        <v>97732</v>
      </c>
      <c r="J18" s="44">
        <v>30620</v>
      </c>
      <c r="K18" s="44">
        <f t="shared" si="4"/>
        <v>104119.125</v>
      </c>
      <c r="L18" s="44">
        <f t="shared" ref="L18:L20" si="14">((D18+E18+F18+J18)*30.6%)*3</f>
        <v>1383078.078</v>
      </c>
      <c r="M18" s="44">
        <f t="shared" ref="M18:M20" si="15">D18+E18+F18+G18+H18+I18+J18+K18+L18</f>
        <v>3336480.2029999997</v>
      </c>
      <c r="O18" s="1">
        <v>7</v>
      </c>
      <c r="P18" s="45">
        <v>484275</v>
      </c>
      <c r="Q18" s="45">
        <v>383513</v>
      </c>
      <c r="R18" s="45"/>
      <c r="S18" s="45">
        <v>862163</v>
      </c>
      <c r="T18" s="45">
        <v>84388</v>
      </c>
      <c r="U18" s="45">
        <v>204703</v>
      </c>
      <c r="V18" s="45">
        <v>77132</v>
      </c>
      <c r="W18" s="46">
        <f t="shared" ref="W18:W21" si="16">P18*13.05%</f>
        <v>63197.887500000004</v>
      </c>
      <c r="X18" s="45">
        <v>529365</v>
      </c>
      <c r="Y18" s="45">
        <f t="shared" ref="Y18:Y21" si="17">+X18*3</f>
        <v>1588095</v>
      </c>
      <c r="Z18" s="47">
        <f t="shared" ref="Z18:Z21" si="18">+P18+Q18+R18+S18+T18+U18+V18+W18+Y18</f>
        <v>3747466.8875000002</v>
      </c>
      <c r="AA18" s="31">
        <f t="shared" ref="AA18:AA21" si="19">Z18-M18</f>
        <v>410986.68450000044</v>
      </c>
      <c r="AB18" s="3"/>
      <c r="AC18" s="2">
        <v>0</v>
      </c>
      <c r="AD18" s="2">
        <v>0</v>
      </c>
    </row>
    <row r="19" spans="2:30" ht="9" customHeight="1" x14ac:dyDescent="0.15">
      <c r="B19" s="42" t="s">
        <v>12</v>
      </c>
      <c r="C19" s="43">
        <v>8</v>
      </c>
      <c r="D19" s="44">
        <v>448367</v>
      </c>
      <c r="E19" s="44">
        <v>746536</v>
      </c>
      <c r="F19" s="44">
        <v>19411</v>
      </c>
      <c r="G19" s="44">
        <v>54542</v>
      </c>
      <c r="H19" s="44">
        <v>132295</v>
      </c>
      <c r="I19" s="44">
        <v>74586</v>
      </c>
      <c r="J19" s="44">
        <v>30620</v>
      </c>
      <c r="K19" s="44">
        <f t="shared" si="4"/>
        <v>96398.904999999999</v>
      </c>
      <c r="L19" s="44">
        <f t="shared" si="14"/>
        <v>1142849.412</v>
      </c>
      <c r="M19" s="44">
        <f t="shared" si="15"/>
        <v>2745605.3169999998</v>
      </c>
      <c r="O19" s="1">
        <v>8</v>
      </c>
      <c r="P19" s="45">
        <v>448367</v>
      </c>
      <c r="Q19" s="45">
        <v>243967</v>
      </c>
      <c r="R19" s="45"/>
      <c r="S19" s="45">
        <v>774812</v>
      </c>
      <c r="T19" s="45">
        <v>78118</v>
      </c>
      <c r="U19" s="45">
        <v>189538</v>
      </c>
      <c r="V19" s="45">
        <v>71423</v>
      </c>
      <c r="W19" s="46">
        <f t="shared" si="16"/>
        <v>58511.893500000006</v>
      </c>
      <c r="X19" s="45">
        <v>479547</v>
      </c>
      <c r="Y19" s="45">
        <f t="shared" si="17"/>
        <v>1438641</v>
      </c>
      <c r="Z19" s="47">
        <f t="shared" si="18"/>
        <v>3303377.8935000002</v>
      </c>
      <c r="AA19" s="31">
        <f t="shared" si="19"/>
        <v>557772.57650000043</v>
      </c>
      <c r="AB19" s="3"/>
      <c r="AC19" s="2">
        <v>0</v>
      </c>
      <c r="AD19" s="2">
        <v>0</v>
      </c>
    </row>
    <row r="20" spans="2:30" ht="9" customHeight="1" x14ac:dyDescent="0.15">
      <c r="B20" s="42" t="s">
        <v>12</v>
      </c>
      <c r="C20" s="43">
        <v>9</v>
      </c>
      <c r="D20" s="44">
        <v>415113</v>
      </c>
      <c r="E20" s="44">
        <v>573623</v>
      </c>
      <c r="F20" s="44">
        <v>19411</v>
      </c>
      <c r="G20" s="44">
        <v>41576</v>
      </c>
      <c r="H20" s="44">
        <v>100862</v>
      </c>
      <c r="I20" s="44">
        <v>56836</v>
      </c>
      <c r="J20" s="44">
        <v>30620</v>
      </c>
      <c r="K20" s="44">
        <f t="shared" si="4"/>
        <v>89249.294999999998</v>
      </c>
      <c r="L20" s="44">
        <f t="shared" si="14"/>
        <v>953588.10599999991</v>
      </c>
      <c r="M20" s="44">
        <f t="shared" si="15"/>
        <v>2280878.4009999996</v>
      </c>
      <c r="O20" s="1">
        <v>9</v>
      </c>
      <c r="P20" s="45">
        <v>415113</v>
      </c>
      <c r="Q20" s="45">
        <v>311275</v>
      </c>
      <c r="R20" s="45"/>
      <c r="S20" s="45">
        <v>702548</v>
      </c>
      <c r="T20" s="45">
        <v>69693</v>
      </c>
      <c r="U20" s="45">
        <v>169031</v>
      </c>
      <c r="V20" s="45">
        <v>63706</v>
      </c>
      <c r="W20" s="46">
        <f t="shared" si="16"/>
        <v>54172.246500000001</v>
      </c>
      <c r="X20" s="45">
        <v>437254</v>
      </c>
      <c r="Y20" s="45">
        <f t="shared" si="17"/>
        <v>1311762</v>
      </c>
      <c r="Z20" s="47">
        <f t="shared" si="18"/>
        <v>3097300.2464999999</v>
      </c>
      <c r="AA20" s="31">
        <f t="shared" si="19"/>
        <v>816421.84550000029</v>
      </c>
      <c r="AB20" s="3"/>
      <c r="AC20" s="2">
        <v>0</v>
      </c>
      <c r="AD20" s="2">
        <v>0</v>
      </c>
    </row>
    <row r="21" spans="2:30" ht="9" customHeight="1" x14ac:dyDescent="0.15">
      <c r="B21" s="42" t="s">
        <v>12</v>
      </c>
      <c r="C21" s="43">
        <v>10</v>
      </c>
      <c r="D21" s="44">
        <v>384390</v>
      </c>
      <c r="E21" s="44">
        <v>433596</v>
      </c>
      <c r="F21" s="44">
        <v>19411</v>
      </c>
      <c r="G21" s="44">
        <v>31094</v>
      </c>
      <c r="H21" s="44">
        <v>75380</v>
      </c>
      <c r="I21" s="44">
        <v>42511</v>
      </c>
      <c r="J21" s="44">
        <v>30620</v>
      </c>
      <c r="K21" s="44">
        <f t="shared" si="4"/>
        <v>82643.850000000006</v>
      </c>
      <c r="L21" s="44">
        <f t="shared" ref="L21" si="20">((D21+E21+F21+J21)*30.6%)*3</f>
        <v>796839.60599999991</v>
      </c>
      <c r="M21" s="44">
        <f t="shared" ref="M21" si="21">D21+E21+F21+G21+H21+I21+J21+K21+L21</f>
        <v>1896485.456</v>
      </c>
      <c r="O21" s="1">
        <v>10</v>
      </c>
      <c r="P21" s="45">
        <v>384390</v>
      </c>
      <c r="Q21" s="45">
        <v>281694</v>
      </c>
      <c r="R21" s="45"/>
      <c r="S21" s="45">
        <v>642172</v>
      </c>
      <c r="T21" s="45">
        <v>64524</v>
      </c>
      <c r="U21" s="45">
        <v>156526</v>
      </c>
      <c r="V21" s="45">
        <v>58986</v>
      </c>
      <c r="W21" s="46">
        <f t="shared" si="16"/>
        <v>50162.895000000004</v>
      </c>
      <c r="X21" s="45">
        <v>400325</v>
      </c>
      <c r="Y21" s="45">
        <f t="shared" si="17"/>
        <v>1200975</v>
      </c>
      <c r="Z21" s="47">
        <f t="shared" si="18"/>
        <v>2839429.895</v>
      </c>
      <c r="AA21" s="31">
        <f t="shared" si="19"/>
        <v>942944.43900000001</v>
      </c>
      <c r="AB21" s="3"/>
      <c r="AC21" s="2">
        <v>0</v>
      </c>
      <c r="AD21" s="2">
        <v>0</v>
      </c>
    </row>
    <row r="22" spans="2:30" ht="12.75" customHeight="1" x14ac:dyDescent="0.15">
      <c r="B22" s="76"/>
      <c r="C22" s="77"/>
      <c r="D22" s="78"/>
      <c r="E22" s="79"/>
      <c r="F22" s="79"/>
      <c r="G22" s="79"/>
      <c r="H22" s="79"/>
      <c r="I22" s="79"/>
      <c r="J22" s="79"/>
      <c r="K22" s="79"/>
      <c r="L22" s="78">
        <f t="shared" si="9"/>
        <v>0</v>
      </c>
      <c r="M22" s="78">
        <f t="shared" si="10"/>
        <v>0</v>
      </c>
      <c r="P22" s="79"/>
      <c r="Q22" s="79" t="s">
        <v>29</v>
      </c>
      <c r="R22" s="79"/>
      <c r="S22" s="79"/>
      <c r="T22" s="79"/>
      <c r="U22" s="79"/>
      <c r="V22" s="79"/>
      <c r="W22" s="80" t="s">
        <v>29</v>
      </c>
      <c r="X22" s="79"/>
      <c r="Y22" s="79"/>
      <c r="Z22" s="81"/>
      <c r="AA22" s="82" t="s">
        <v>29</v>
      </c>
      <c r="AB22" s="79"/>
      <c r="AC22" s="79"/>
      <c r="AD22" s="79" t="s">
        <v>29</v>
      </c>
    </row>
    <row r="23" spans="2:30" ht="12.75" customHeight="1" x14ac:dyDescent="0.15">
      <c r="B23" s="48" t="s">
        <v>30</v>
      </c>
      <c r="C23" s="49">
        <v>5</v>
      </c>
      <c r="D23" s="50">
        <v>556951</v>
      </c>
      <c r="E23" s="50">
        <v>1534236</v>
      </c>
      <c r="F23" s="50">
        <v>19411</v>
      </c>
      <c r="G23" s="50">
        <v>103021</v>
      </c>
      <c r="H23" s="50">
        <v>225024</v>
      </c>
      <c r="I23" s="50">
        <v>135582</v>
      </c>
      <c r="J23" s="50">
        <v>26627</v>
      </c>
      <c r="K23" s="51">
        <f>+D23*21.5%</f>
        <v>119744.465</v>
      </c>
      <c r="L23" s="50">
        <f t="shared" ref="L23" si="22">((D23+E23+F23+J23)*30.6%)*3</f>
        <v>1961972.5499999998</v>
      </c>
      <c r="M23" s="50">
        <f t="shared" ref="M23" si="23">D23+E23+F23+G23+H23+I23+J23+K23+L23</f>
        <v>4682569.0149999997</v>
      </c>
      <c r="O23" s="1">
        <v>5</v>
      </c>
      <c r="P23" s="51">
        <v>556951</v>
      </c>
      <c r="Q23" s="51">
        <v>470744</v>
      </c>
      <c r="R23" s="51"/>
      <c r="S23" s="51">
        <v>954508</v>
      </c>
      <c r="T23" s="51">
        <v>101449</v>
      </c>
      <c r="U23" s="51">
        <v>228750</v>
      </c>
      <c r="V23" s="51">
        <v>90308</v>
      </c>
      <c r="W23" s="52">
        <f t="shared" ref="W23" si="24">P23*13.05%</f>
        <v>72682.105500000005</v>
      </c>
      <c r="X23" s="51">
        <v>606553</v>
      </c>
      <c r="Y23" s="51">
        <f t="shared" ref="Y23" si="25">+X23*3</f>
        <v>1819659</v>
      </c>
      <c r="Z23" s="53">
        <f t="shared" ref="Z23" si="26">+P23+Q23+R23+S23+T23+U23+V23+W23+Y23</f>
        <v>4295051.1054999996</v>
      </c>
      <c r="AA23" s="31">
        <f t="shared" ref="AA23" si="27">Z23-M23</f>
        <v>-387517.90950000007</v>
      </c>
      <c r="AB23" s="3"/>
      <c r="AC23" s="32">
        <f t="shared" ref="AC23" si="28">AA23*100/L23</f>
        <v>-19.751443999560546</v>
      </c>
      <c r="AD23" s="3">
        <f>L23+AA23</f>
        <v>1574454.6404999997</v>
      </c>
    </row>
    <row r="24" spans="2:30" ht="9" customHeight="1" x14ac:dyDescent="0.15">
      <c r="B24" s="48" t="s">
        <v>30</v>
      </c>
      <c r="C24" s="49">
        <v>6</v>
      </c>
      <c r="D24" s="50">
        <v>525384</v>
      </c>
      <c r="E24" s="51">
        <v>1296547</v>
      </c>
      <c r="F24" s="51">
        <v>19411</v>
      </c>
      <c r="G24" s="51">
        <v>95851</v>
      </c>
      <c r="H24" s="51">
        <v>251525</v>
      </c>
      <c r="I24" s="51">
        <v>141057</v>
      </c>
      <c r="J24" s="51">
        <v>30620</v>
      </c>
      <c r="K24" s="51">
        <f t="shared" ref="K24:K30" si="29">+D24*21.5%</f>
        <v>112957.56</v>
      </c>
      <c r="L24" s="50">
        <f t="shared" si="9"/>
        <v>1718461.1159999999</v>
      </c>
      <c r="M24" s="50">
        <f t="shared" si="10"/>
        <v>4191813.676</v>
      </c>
      <c r="O24" s="1">
        <v>6</v>
      </c>
      <c r="P24" s="51">
        <v>525384</v>
      </c>
      <c r="Q24" s="51">
        <v>420303</v>
      </c>
      <c r="R24" s="51"/>
      <c r="S24" s="51">
        <v>892922</v>
      </c>
      <c r="T24" s="51">
        <v>95702</v>
      </c>
      <c r="U24" s="51">
        <v>241795</v>
      </c>
      <c r="V24" s="51">
        <v>91777</v>
      </c>
      <c r="W24" s="52">
        <f t="shared" si="7"/>
        <v>68562.612000000008</v>
      </c>
      <c r="X24" s="51">
        <v>562614</v>
      </c>
      <c r="Y24" s="51">
        <f t="shared" si="13"/>
        <v>1687842</v>
      </c>
      <c r="Z24" s="53">
        <f t="shared" ref="Z24:Z30" si="30">+P24+Q24+R24+S24+T24+U24+V24+W24+Y24</f>
        <v>4024287.6120000002</v>
      </c>
      <c r="AA24" s="31">
        <f t="shared" si="8"/>
        <v>-167526.06399999978</v>
      </c>
      <c r="AB24" s="3"/>
      <c r="AC24" s="32">
        <f t="shared" si="11"/>
        <v>-9.7486095228005016</v>
      </c>
      <c r="AD24" s="3">
        <f>L24+AA24</f>
        <v>1550935.0520000001</v>
      </c>
    </row>
    <row r="25" spans="2:30" ht="9" customHeight="1" x14ac:dyDescent="0.15">
      <c r="B25" s="48" t="s">
        <v>30</v>
      </c>
      <c r="C25" s="49">
        <v>7</v>
      </c>
      <c r="D25" s="50">
        <v>484275</v>
      </c>
      <c r="E25" s="51">
        <v>972315</v>
      </c>
      <c r="F25" s="51">
        <v>19411</v>
      </c>
      <c r="G25" s="51">
        <v>71486</v>
      </c>
      <c r="H25" s="51">
        <v>173444</v>
      </c>
      <c r="I25" s="51">
        <v>97732</v>
      </c>
      <c r="J25" s="51">
        <v>30620</v>
      </c>
      <c r="K25" s="51">
        <f t="shared" si="29"/>
        <v>104119.125</v>
      </c>
      <c r="L25" s="50">
        <f t="shared" si="9"/>
        <v>1383078.078</v>
      </c>
      <c r="M25" s="50">
        <f t="shared" si="10"/>
        <v>3336480.2029999997</v>
      </c>
      <c r="O25" s="1">
        <v>7</v>
      </c>
      <c r="P25" s="51">
        <v>484275</v>
      </c>
      <c r="Q25" s="51">
        <v>385513</v>
      </c>
      <c r="R25" s="51"/>
      <c r="S25" s="51">
        <v>849031</v>
      </c>
      <c r="T25" s="51">
        <v>81288</v>
      </c>
      <c r="U25" s="51">
        <v>197187</v>
      </c>
      <c r="V25" s="51">
        <v>74297</v>
      </c>
      <c r="W25" s="52">
        <f t="shared" si="7"/>
        <v>63197.887500000004</v>
      </c>
      <c r="X25" s="51">
        <v>525347</v>
      </c>
      <c r="Y25" s="51">
        <f t="shared" si="13"/>
        <v>1576041</v>
      </c>
      <c r="Z25" s="53">
        <f t="shared" si="30"/>
        <v>3710829.8875000002</v>
      </c>
      <c r="AA25" s="31">
        <f t="shared" si="8"/>
        <v>374349.68450000044</v>
      </c>
      <c r="AB25" s="3"/>
      <c r="AC25" s="3"/>
      <c r="AD25" s="2"/>
    </row>
    <row r="26" spans="2:30" ht="9" customHeight="1" x14ac:dyDescent="0.15">
      <c r="B26" s="48" t="s">
        <v>30</v>
      </c>
      <c r="C26" s="49">
        <v>8</v>
      </c>
      <c r="D26" s="50">
        <v>448367</v>
      </c>
      <c r="E26" s="51">
        <v>746536</v>
      </c>
      <c r="F26" s="51">
        <v>19411</v>
      </c>
      <c r="G26" s="51">
        <v>54542</v>
      </c>
      <c r="H26" s="51">
        <v>132295</v>
      </c>
      <c r="I26" s="51">
        <v>74586</v>
      </c>
      <c r="J26" s="51">
        <v>30620</v>
      </c>
      <c r="K26" s="51">
        <f t="shared" si="29"/>
        <v>96398.904999999999</v>
      </c>
      <c r="L26" s="50">
        <f t="shared" si="9"/>
        <v>1142849.412</v>
      </c>
      <c r="M26" s="50">
        <f t="shared" si="10"/>
        <v>2745605.3169999998</v>
      </c>
      <c r="O26" s="1">
        <v>8</v>
      </c>
      <c r="P26" s="51">
        <v>448367</v>
      </c>
      <c r="Q26" s="51">
        <v>343967</v>
      </c>
      <c r="R26" s="51"/>
      <c r="S26" s="51">
        <v>766397</v>
      </c>
      <c r="T26" s="51">
        <v>75254</v>
      </c>
      <c r="U26" s="51">
        <v>182574</v>
      </c>
      <c r="V26" s="51">
        <v>68795</v>
      </c>
      <c r="W26" s="52">
        <f t="shared" si="7"/>
        <v>58511.893500000006</v>
      </c>
      <c r="X26" s="51">
        <v>476972</v>
      </c>
      <c r="Y26" s="51">
        <f t="shared" si="13"/>
        <v>1430916</v>
      </c>
      <c r="Z26" s="53">
        <f t="shared" si="30"/>
        <v>3374781.8935000002</v>
      </c>
      <c r="AA26" s="31">
        <f t="shared" si="8"/>
        <v>629176.57650000043</v>
      </c>
      <c r="AB26" s="3"/>
      <c r="AC26" s="3"/>
      <c r="AD26" s="2"/>
    </row>
    <row r="27" spans="2:30" ht="9" customHeight="1" x14ac:dyDescent="0.15">
      <c r="B27" s="48" t="s">
        <v>30</v>
      </c>
      <c r="C27" s="49">
        <v>9</v>
      </c>
      <c r="D27" s="50">
        <v>415113</v>
      </c>
      <c r="E27" s="51">
        <v>573623</v>
      </c>
      <c r="F27" s="51">
        <v>19411</v>
      </c>
      <c r="G27" s="51">
        <v>41576</v>
      </c>
      <c r="H27" s="51">
        <v>100862</v>
      </c>
      <c r="I27" s="51">
        <v>56836</v>
      </c>
      <c r="J27" s="51">
        <v>30620</v>
      </c>
      <c r="K27" s="51">
        <f t="shared" si="29"/>
        <v>89249.294999999998</v>
      </c>
      <c r="L27" s="50">
        <f t="shared" si="9"/>
        <v>953588.10599999991</v>
      </c>
      <c r="M27" s="50">
        <f t="shared" si="10"/>
        <v>2280878.4009999996</v>
      </c>
      <c r="O27" s="1">
        <v>9</v>
      </c>
      <c r="P27" s="51">
        <v>415113</v>
      </c>
      <c r="Q27" s="51">
        <v>311275</v>
      </c>
      <c r="R27" s="51"/>
      <c r="S27" s="51">
        <v>703578</v>
      </c>
      <c r="T27" s="51">
        <v>69693</v>
      </c>
      <c r="U27" s="51">
        <v>169031</v>
      </c>
      <c r="V27" s="51">
        <v>63706</v>
      </c>
      <c r="W27" s="52">
        <f t="shared" si="7"/>
        <v>54172.246500000001</v>
      </c>
      <c r="X27" s="51">
        <v>437569</v>
      </c>
      <c r="Y27" s="51">
        <f t="shared" si="13"/>
        <v>1312707</v>
      </c>
      <c r="Z27" s="53">
        <f t="shared" si="30"/>
        <v>3099275.2464999999</v>
      </c>
      <c r="AA27" s="31">
        <f t="shared" si="8"/>
        <v>818396.84550000029</v>
      </c>
      <c r="AB27" s="3"/>
      <c r="AC27" s="3"/>
      <c r="AD27" s="2"/>
    </row>
    <row r="28" spans="2:30" ht="9" customHeight="1" x14ac:dyDescent="0.15">
      <c r="B28" s="48" t="s">
        <v>30</v>
      </c>
      <c r="C28" s="49">
        <v>10</v>
      </c>
      <c r="D28" s="50">
        <v>384390</v>
      </c>
      <c r="E28" s="51">
        <v>433596</v>
      </c>
      <c r="F28" s="51">
        <v>19411</v>
      </c>
      <c r="G28" s="51">
        <v>31094</v>
      </c>
      <c r="H28" s="51">
        <v>75380</v>
      </c>
      <c r="I28" s="51">
        <v>42511</v>
      </c>
      <c r="J28" s="51">
        <v>30620</v>
      </c>
      <c r="K28" s="51">
        <f t="shared" si="29"/>
        <v>82643.850000000006</v>
      </c>
      <c r="L28" s="50">
        <f t="shared" si="9"/>
        <v>796839.60599999991</v>
      </c>
      <c r="M28" s="50">
        <f t="shared" si="10"/>
        <v>1896485.456</v>
      </c>
      <c r="O28" s="1">
        <v>10</v>
      </c>
      <c r="P28" s="51">
        <v>384390</v>
      </c>
      <c r="Q28" s="51">
        <v>281694</v>
      </c>
      <c r="R28" s="51"/>
      <c r="S28" s="51">
        <v>643091</v>
      </c>
      <c r="T28" s="51">
        <v>64524</v>
      </c>
      <c r="U28" s="51">
        <v>156526</v>
      </c>
      <c r="V28" s="51">
        <v>58986</v>
      </c>
      <c r="W28" s="52">
        <f t="shared" si="7"/>
        <v>50162.895000000004</v>
      </c>
      <c r="X28" s="51">
        <v>400607</v>
      </c>
      <c r="Y28" s="51">
        <f t="shared" si="13"/>
        <v>1201821</v>
      </c>
      <c r="Z28" s="53">
        <f t="shared" si="30"/>
        <v>2841194.895</v>
      </c>
      <c r="AA28" s="31">
        <f t="shared" si="8"/>
        <v>944709.43900000001</v>
      </c>
      <c r="AB28" s="3"/>
      <c r="AC28" s="3"/>
      <c r="AD28" s="2"/>
    </row>
    <row r="29" spans="2:30" ht="9" customHeight="1" x14ac:dyDescent="0.15">
      <c r="B29" s="48" t="s">
        <v>30</v>
      </c>
      <c r="C29" s="49">
        <v>11</v>
      </c>
      <c r="D29" s="50">
        <v>355942</v>
      </c>
      <c r="E29" s="51">
        <v>327630</v>
      </c>
      <c r="F29" s="51">
        <v>19411</v>
      </c>
      <c r="G29" s="51">
        <v>23146</v>
      </c>
      <c r="H29" s="51">
        <v>56184</v>
      </c>
      <c r="I29" s="51">
        <v>31634</v>
      </c>
      <c r="J29" s="51">
        <v>30620</v>
      </c>
      <c r="K29" s="51">
        <f t="shared" si="29"/>
        <v>76527.53</v>
      </c>
      <c r="L29" s="50">
        <f t="shared" si="9"/>
        <v>673447.554</v>
      </c>
      <c r="M29" s="50">
        <f t="shared" si="10"/>
        <v>1594542.084</v>
      </c>
      <c r="O29" s="1">
        <v>11</v>
      </c>
      <c r="P29" s="51">
        <v>355942</v>
      </c>
      <c r="Q29" s="51">
        <v>254930</v>
      </c>
      <c r="R29" s="51"/>
      <c r="S29" s="51">
        <v>590450</v>
      </c>
      <c r="T29" s="51">
        <v>59755</v>
      </c>
      <c r="U29" s="51">
        <v>144944</v>
      </c>
      <c r="V29" s="51">
        <v>54616</v>
      </c>
      <c r="W29" s="52">
        <f t="shared" si="7"/>
        <v>46450.431000000004</v>
      </c>
      <c r="X29" s="51">
        <v>367604</v>
      </c>
      <c r="Y29" s="51">
        <f t="shared" si="13"/>
        <v>1102812</v>
      </c>
      <c r="Z29" s="53">
        <f t="shared" si="30"/>
        <v>2609899.4309999999</v>
      </c>
      <c r="AA29" s="31">
        <f t="shared" si="8"/>
        <v>1015357.3469999998</v>
      </c>
      <c r="AB29" s="3"/>
      <c r="AC29" s="3"/>
      <c r="AD29" s="2"/>
    </row>
    <row r="30" spans="2:30" ht="9" customHeight="1" x14ac:dyDescent="0.15">
      <c r="B30" s="48" t="s">
        <v>30</v>
      </c>
      <c r="C30" s="49">
        <v>12</v>
      </c>
      <c r="D30" s="50">
        <v>329573</v>
      </c>
      <c r="E30" s="51">
        <v>241833</v>
      </c>
      <c r="F30" s="51">
        <v>72237</v>
      </c>
      <c r="G30" s="51">
        <v>18488</v>
      </c>
      <c r="H30" s="51">
        <v>47517</v>
      </c>
      <c r="I30" s="51">
        <v>27521</v>
      </c>
      <c r="J30" s="51">
        <v>50588</v>
      </c>
      <c r="K30" s="51">
        <f t="shared" si="29"/>
        <v>70858.194999999992</v>
      </c>
      <c r="L30" s="50">
        <f t="shared" si="9"/>
        <v>637304.05799999996</v>
      </c>
      <c r="M30" s="50">
        <f t="shared" si="10"/>
        <v>1495919.253</v>
      </c>
      <c r="O30" s="1">
        <v>12</v>
      </c>
      <c r="P30" s="51">
        <v>329573</v>
      </c>
      <c r="Q30" s="51">
        <v>230704</v>
      </c>
      <c r="R30" s="51"/>
      <c r="S30" s="51">
        <v>542147</v>
      </c>
      <c r="T30" s="51">
        <v>55322</v>
      </c>
      <c r="U30" s="51">
        <v>134200</v>
      </c>
      <c r="V30" s="51">
        <v>50578</v>
      </c>
      <c r="W30" s="52">
        <f t="shared" si="7"/>
        <v>43009.2765</v>
      </c>
      <c r="X30" s="51">
        <v>337342</v>
      </c>
      <c r="Y30" s="51">
        <f t="shared" si="13"/>
        <v>1012026</v>
      </c>
      <c r="Z30" s="53">
        <f t="shared" si="30"/>
        <v>2397559.2764999997</v>
      </c>
      <c r="AA30" s="31">
        <f t="shared" si="8"/>
        <v>901640.02349999966</v>
      </c>
      <c r="AB30" s="3"/>
      <c r="AC30" s="3"/>
      <c r="AD30" s="2"/>
    </row>
    <row r="31" spans="2:30" ht="9" customHeight="1" x14ac:dyDescent="0.15">
      <c r="B31" s="76"/>
      <c r="C31" s="77"/>
      <c r="D31" s="78"/>
      <c r="E31" s="79"/>
      <c r="F31" s="79" t="s">
        <v>29</v>
      </c>
      <c r="G31" s="79"/>
      <c r="H31" s="79" t="s">
        <v>29</v>
      </c>
      <c r="I31" s="79"/>
      <c r="J31" s="79"/>
      <c r="K31" s="79"/>
      <c r="L31" s="78" t="s">
        <v>29</v>
      </c>
      <c r="M31" s="78" t="s">
        <v>29</v>
      </c>
      <c r="P31" s="79"/>
      <c r="Q31" s="79"/>
      <c r="R31" s="79"/>
      <c r="S31" s="79"/>
      <c r="T31" s="79"/>
      <c r="U31" s="79"/>
      <c r="V31" s="79"/>
      <c r="W31" s="80">
        <f t="shared" si="7"/>
        <v>0</v>
      </c>
      <c r="X31" s="79"/>
      <c r="Y31" s="79"/>
      <c r="Z31" s="81"/>
      <c r="AA31" s="82" t="s">
        <v>29</v>
      </c>
      <c r="AB31" s="79"/>
      <c r="AC31" s="79"/>
      <c r="AD31" s="76"/>
    </row>
    <row r="32" spans="2:30" ht="9" customHeight="1" x14ac:dyDescent="0.15">
      <c r="B32" s="54" t="s">
        <v>13</v>
      </c>
      <c r="C32" s="55">
        <v>7</v>
      </c>
      <c r="D32" s="57">
        <v>484275</v>
      </c>
      <c r="E32" s="57">
        <v>972315</v>
      </c>
      <c r="F32" s="57">
        <v>19411</v>
      </c>
      <c r="G32" s="57">
        <v>71486</v>
      </c>
      <c r="H32" s="57">
        <v>173444</v>
      </c>
      <c r="I32" s="57">
        <v>97732</v>
      </c>
      <c r="J32" s="57">
        <v>30620</v>
      </c>
      <c r="K32" s="57">
        <f>+D32*21.5%</f>
        <v>104119.125</v>
      </c>
      <c r="L32" s="56">
        <f t="shared" ref="L32" si="31">((D32+E32+F32+J32)*30.6%)*3</f>
        <v>1383078.078</v>
      </c>
      <c r="M32" s="56">
        <f t="shared" ref="M32" si="32">D32+E32+F32+G32+H32+I32+J32+K32+L32</f>
        <v>3336480.2029999997</v>
      </c>
      <c r="O32" s="1">
        <v>7</v>
      </c>
      <c r="P32" s="57">
        <v>484275</v>
      </c>
      <c r="Q32" s="57">
        <v>385513</v>
      </c>
      <c r="R32" s="57"/>
      <c r="S32" s="57">
        <v>849031</v>
      </c>
      <c r="T32" s="57">
        <v>81288</v>
      </c>
      <c r="U32" s="57">
        <v>197187</v>
      </c>
      <c r="V32" s="58">
        <v>74297</v>
      </c>
      <c r="W32" s="57">
        <f t="shared" ref="W32" si="33">P32*13.05%</f>
        <v>63197.887500000004</v>
      </c>
      <c r="X32" s="57">
        <v>525347</v>
      </c>
      <c r="Y32" s="57">
        <f t="shared" ref="Y32" si="34">+X32*3</f>
        <v>1576041</v>
      </c>
      <c r="Z32" s="59">
        <f t="shared" ref="Z32" si="35">+P32+Q32+R32+S32+T32+U32+V32+W32+Y32</f>
        <v>3710829.8875000002</v>
      </c>
      <c r="AA32" s="31">
        <f t="shared" ref="AA32" si="36">Z32-M32</f>
        <v>374349.68450000044</v>
      </c>
      <c r="AB32" s="3"/>
      <c r="AC32" s="3"/>
      <c r="AD32" s="2"/>
    </row>
    <row r="33" spans="2:30" ht="9" customHeight="1" x14ac:dyDescent="0.15">
      <c r="B33" s="54" t="s">
        <v>13</v>
      </c>
      <c r="C33" s="55">
        <v>8</v>
      </c>
      <c r="D33" s="56">
        <v>448367</v>
      </c>
      <c r="E33" s="57">
        <v>746536</v>
      </c>
      <c r="F33" s="57">
        <v>19411</v>
      </c>
      <c r="G33" s="57">
        <v>54542</v>
      </c>
      <c r="H33" s="57">
        <v>132295</v>
      </c>
      <c r="I33" s="57">
        <v>74586</v>
      </c>
      <c r="J33" s="57">
        <v>30620</v>
      </c>
      <c r="K33" s="57">
        <f t="shared" ref="K33:K37" si="37">+D33*21.5%</f>
        <v>96398.904999999999</v>
      </c>
      <c r="L33" s="56">
        <f t="shared" si="9"/>
        <v>1142849.412</v>
      </c>
      <c r="M33" s="56">
        <f t="shared" si="10"/>
        <v>2745605.3169999998</v>
      </c>
      <c r="O33" s="1">
        <v>8</v>
      </c>
      <c r="P33" s="57">
        <v>448367</v>
      </c>
      <c r="Q33" s="57">
        <v>343967</v>
      </c>
      <c r="R33" s="57"/>
      <c r="S33" s="57">
        <v>766397</v>
      </c>
      <c r="T33" s="57">
        <v>75254</v>
      </c>
      <c r="U33" s="57">
        <v>182574</v>
      </c>
      <c r="V33" s="58">
        <v>68795</v>
      </c>
      <c r="W33" s="58">
        <f t="shared" si="7"/>
        <v>58511.893500000006</v>
      </c>
      <c r="X33" s="57">
        <v>476972</v>
      </c>
      <c r="Y33" s="57">
        <f t="shared" si="13"/>
        <v>1430916</v>
      </c>
      <c r="Z33" s="59">
        <f t="shared" ref="Z33:Z37" si="38">+P33+Q33+R33+S33+T33+U33+V33+W33+Y33</f>
        <v>3374781.8935000002</v>
      </c>
      <c r="AA33" s="31">
        <f t="shared" si="8"/>
        <v>629176.57650000043</v>
      </c>
      <c r="AB33" s="3"/>
      <c r="AC33" s="3"/>
      <c r="AD33" s="2"/>
    </row>
    <row r="34" spans="2:30" ht="9" customHeight="1" x14ac:dyDescent="0.15">
      <c r="B34" s="54" t="s">
        <v>13</v>
      </c>
      <c r="C34" s="55">
        <v>9</v>
      </c>
      <c r="D34" s="56">
        <v>415113</v>
      </c>
      <c r="E34" s="57">
        <v>573623</v>
      </c>
      <c r="F34" s="57">
        <v>19411</v>
      </c>
      <c r="G34" s="57">
        <v>41576</v>
      </c>
      <c r="H34" s="57">
        <v>100862</v>
      </c>
      <c r="I34" s="57">
        <v>56836</v>
      </c>
      <c r="J34" s="57">
        <v>30620</v>
      </c>
      <c r="K34" s="57">
        <f t="shared" si="37"/>
        <v>89249.294999999998</v>
      </c>
      <c r="L34" s="56">
        <f t="shared" si="9"/>
        <v>953588.10599999991</v>
      </c>
      <c r="M34" s="56">
        <f t="shared" si="10"/>
        <v>2280878.4009999996</v>
      </c>
      <c r="O34" s="1">
        <v>9</v>
      </c>
      <c r="P34" s="57">
        <v>415113</v>
      </c>
      <c r="Q34" s="57">
        <v>311275</v>
      </c>
      <c r="R34" s="57"/>
      <c r="S34" s="57">
        <v>703578</v>
      </c>
      <c r="T34" s="57">
        <v>69693</v>
      </c>
      <c r="U34" s="57">
        <v>169031</v>
      </c>
      <c r="V34" s="58">
        <v>63706</v>
      </c>
      <c r="W34" s="58">
        <f t="shared" si="7"/>
        <v>54172.246500000001</v>
      </c>
      <c r="X34" s="57">
        <v>437569</v>
      </c>
      <c r="Y34" s="57">
        <f t="shared" si="13"/>
        <v>1312707</v>
      </c>
      <c r="Z34" s="59">
        <f t="shared" si="38"/>
        <v>3099275.2464999999</v>
      </c>
      <c r="AA34" s="31">
        <f t="shared" si="8"/>
        <v>818396.84550000029</v>
      </c>
      <c r="AB34" s="3"/>
      <c r="AC34" s="3"/>
      <c r="AD34" s="2"/>
    </row>
    <row r="35" spans="2:30" ht="9" customHeight="1" x14ac:dyDescent="0.15">
      <c r="B35" s="54" t="s">
        <v>13</v>
      </c>
      <c r="C35" s="55">
        <v>10</v>
      </c>
      <c r="D35" s="56">
        <v>384390</v>
      </c>
      <c r="E35" s="57">
        <v>433596</v>
      </c>
      <c r="F35" s="57">
        <v>19411</v>
      </c>
      <c r="G35" s="57">
        <v>31094</v>
      </c>
      <c r="H35" s="57">
        <v>75380</v>
      </c>
      <c r="I35" s="57">
        <v>42511</v>
      </c>
      <c r="J35" s="57">
        <v>30620</v>
      </c>
      <c r="K35" s="57">
        <f t="shared" si="37"/>
        <v>82643.850000000006</v>
      </c>
      <c r="L35" s="56">
        <f t="shared" si="9"/>
        <v>796839.60599999991</v>
      </c>
      <c r="M35" s="56">
        <f t="shared" si="10"/>
        <v>1896485.456</v>
      </c>
      <c r="O35" s="1">
        <v>10</v>
      </c>
      <c r="P35" s="57">
        <v>384390</v>
      </c>
      <c r="Q35" s="57">
        <v>281694</v>
      </c>
      <c r="R35" s="57"/>
      <c r="S35" s="57">
        <v>643091</v>
      </c>
      <c r="T35" s="57">
        <v>64524</v>
      </c>
      <c r="U35" s="57">
        <v>156526</v>
      </c>
      <c r="V35" s="58">
        <v>58986</v>
      </c>
      <c r="W35" s="58">
        <f t="shared" si="7"/>
        <v>50162.895000000004</v>
      </c>
      <c r="X35" s="57">
        <v>400607</v>
      </c>
      <c r="Y35" s="57">
        <f t="shared" si="13"/>
        <v>1201821</v>
      </c>
      <c r="Z35" s="59">
        <f t="shared" si="38"/>
        <v>2841194.895</v>
      </c>
      <c r="AA35" s="31">
        <f t="shared" si="8"/>
        <v>944709.43900000001</v>
      </c>
      <c r="AB35" s="3"/>
      <c r="AC35" s="3"/>
      <c r="AD35" s="2"/>
    </row>
    <row r="36" spans="2:30" ht="9" customHeight="1" x14ac:dyDescent="0.15">
      <c r="B36" s="54" t="s">
        <v>13</v>
      </c>
      <c r="C36" s="55">
        <v>11</v>
      </c>
      <c r="D36" s="56">
        <v>355942</v>
      </c>
      <c r="E36" s="57">
        <v>327630</v>
      </c>
      <c r="F36" s="57">
        <v>19411</v>
      </c>
      <c r="G36" s="57">
        <v>23146</v>
      </c>
      <c r="H36" s="57">
        <v>56184</v>
      </c>
      <c r="I36" s="57">
        <v>31634</v>
      </c>
      <c r="J36" s="57">
        <v>30620</v>
      </c>
      <c r="K36" s="57">
        <f t="shared" si="37"/>
        <v>76527.53</v>
      </c>
      <c r="L36" s="56">
        <f t="shared" si="9"/>
        <v>673447.554</v>
      </c>
      <c r="M36" s="56">
        <f t="shared" si="10"/>
        <v>1594542.084</v>
      </c>
      <c r="O36" s="1">
        <v>11</v>
      </c>
      <c r="P36" s="57">
        <v>355942</v>
      </c>
      <c r="Q36" s="57">
        <v>254930</v>
      </c>
      <c r="R36" s="57"/>
      <c r="S36" s="57">
        <v>590450</v>
      </c>
      <c r="T36" s="57">
        <v>59755</v>
      </c>
      <c r="U36" s="57">
        <v>144944</v>
      </c>
      <c r="V36" s="58">
        <v>54616</v>
      </c>
      <c r="W36" s="58">
        <f t="shared" si="7"/>
        <v>46450.431000000004</v>
      </c>
      <c r="X36" s="57">
        <v>367604</v>
      </c>
      <c r="Y36" s="57">
        <f>+X36*3</f>
        <v>1102812</v>
      </c>
      <c r="Z36" s="59">
        <f t="shared" si="38"/>
        <v>2609899.4309999999</v>
      </c>
      <c r="AA36" s="31">
        <f t="shared" si="8"/>
        <v>1015357.3469999998</v>
      </c>
      <c r="AB36" s="3"/>
      <c r="AC36" s="3"/>
      <c r="AD36" s="2"/>
    </row>
    <row r="37" spans="2:30" x14ac:dyDescent="0.15">
      <c r="B37" s="54" t="s">
        <v>13</v>
      </c>
      <c r="C37" s="55">
        <v>12</v>
      </c>
      <c r="D37" s="56">
        <v>329573</v>
      </c>
      <c r="E37" s="57">
        <v>241833</v>
      </c>
      <c r="F37" s="57">
        <v>72237</v>
      </c>
      <c r="G37" s="57">
        <v>18488</v>
      </c>
      <c r="H37" s="57">
        <v>47517</v>
      </c>
      <c r="I37" s="57">
        <v>27521</v>
      </c>
      <c r="J37" s="57">
        <v>50588</v>
      </c>
      <c r="K37" s="57">
        <f t="shared" si="37"/>
        <v>70858.194999999992</v>
      </c>
      <c r="L37" s="56">
        <f t="shared" si="9"/>
        <v>637304.05799999996</v>
      </c>
      <c r="M37" s="56">
        <f t="shared" si="10"/>
        <v>1495919.253</v>
      </c>
      <c r="O37" s="1">
        <v>12</v>
      </c>
      <c r="P37" s="57">
        <v>329573</v>
      </c>
      <c r="Q37" s="57">
        <v>230704</v>
      </c>
      <c r="R37" s="57"/>
      <c r="S37" s="57">
        <v>542147</v>
      </c>
      <c r="T37" s="57">
        <v>55322</v>
      </c>
      <c r="U37" s="57">
        <v>134200</v>
      </c>
      <c r="V37" s="58">
        <v>50578</v>
      </c>
      <c r="W37" s="58">
        <f t="shared" si="7"/>
        <v>43009.2765</v>
      </c>
      <c r="X37" s="57">
        <v>337342</v>
      </c>
      <c r="Y37" s="57">
        <f t="shared" si="13"/>
        <v>1012026</v>
      </c>
      <c r="Z37" s="59">
        <f t="shared" si="38"/>
        <v>2397559.2764999997</v>
      </c>
      <c r="AA37" s="31">
        <f t="shared" si="8"/>
        <v>901640.02349999966</v>
      </c>
      <c r="AB37" s="3"/>
      <c r="AC37" s="3"/>
      <c r="AD37" s="2"/>
    </row>
    <row r="38" spans="2:30" ht="11.25" customHeight="1" x14ac:dyDescent="0.15">
      <c r="B38" s="76"/>
      <c r="C38" s="77"/>
      <c r="D38" s="78"/>
      <c r="E38" s="79"/>
      <c r="F38" s="79"/>
      <c r="G38" s="79"/>
      <c r="H38" s="79"/>
      <c r="I38" s="79"/>
      <c r="J38" s="79"/>
      <c r="K38" s="79"/>
      <c r="L38" s="78">
        <f t="shared" si="9"/>
        <v>0</v>
      </c>
      <c r="M38" s="78">
        <f t="shared" si="10"/>
        <v>0</v>
      </c>
      <c r="P38" s="79"/>
      <c r="Q38" s="79"/>
      <c r="R38" s="79"/>
      <c r="S38" s="79"/>
      <c r="T38" s="79"/>
      <c r="U38" s="79"/>
      <c r="V38" s="79"/>
      <c r="W38" s="80">
        <f t="shared" si="7"/>
        <v>0</v>
      </c>
      <c r="X38" s="79"/>
      <c r="Y38" s="79"/>
      <c r="Z38" s="81"/>
      <c r="AA38" s="82" t="s">
        <v>29</v>
      </c>
      <c r="AB38" s="79"/>
      <c r="AC38" s="79"/>
      <c r="AD38" s="76"/>
    </row>
    <row r="39" spans="2:30" x14ac:dyDescent="0.15">
      <c r="B39" s="60" t="s">
        <v>14</v>
      </c>
      <c r="C39" s="61">
        <v>9</v>
      </c>
      <c r="D39" s="62">
        <v>415113</v>
      </c>
      <c r="E39" s="63">
        <v>573623</v>
      </c>
      <c r="F39" s="63">
        <v>19411</v>
      </c>
      <c r="G39" s="63">
        <v>41576</v>
      </c>
      <c r="H39" s="63">
        <v>100862</v>
      </c>
      <c r="I39" s="63">
        <v>56836</v>
      </c>
      <c r="J39" s="63">
        <v>30620</v>
      </c>
      <c r="K39" s="63">
        <f>+D39*21.5%</f>
        <v>89249.294999999998</v>
      </c>
      <c r="L39" s="62">
        <f t="shared" si="9"/>
        <v>953588.10599999991</v>
      </c>
      <c r="M39" s="62">
        <f t="shared" si="10"/>
        <v>2280878.4009999996</v>
      </c>
      <c r="O39" s="1">
        <v>9</v>
      </c>
      <c r="P39" s="63">
        <v>415113</v>
      </c>
      <c r="Q39" s="63">
        <v>311275</v>
      </c>
      <c r="R39" s="63"/>
      <c r="S39" s="63">
        <v>305495</v>
      </c>
      <c r="T39" s="63">
        <v>69693</v>
      </c>
      <c r="U39" s="63">
        <v>169031</v>
      </c>
      <c r="V39" s="63">
        <v>63706</v>
      </c>
      <c r="W39" s="64">
        <f t="shared" si="7"/>
        <v>54172.246500000001</v>
      </c>
      <c r="X39" s="63">
        <v>315756</v>
      </c>
      <c r="Y39" s="63">
        <f t="shared" ref="Y39" si="39">+X39*3</f>
        <v>947268</v>
      </c>
      <c r="Z39" s="65">
        <f>+P39+Q39+R39+S39+T39+U39+V39+W39+Y39</f>
        <v>2335753.2464999999</v>
      </c>
      <c r="AA39" s="31">
        <f t="shared" si="8"/>
        <v>54874.845500000287</v>
      </c>
      <c r="AB39" s="3"/>
      <c r="AC39" s="32" t="s">
        <v>29</v>
      </c>
      <c r="AD39" s="3" t="s">
        <v>29</v>
      </c>
    </row>
    <row r="40" spans="2:30" x14ac:dyDescent="0.15">
      <c r="B40" s="60" t="s">
        <v>14</v>
      </c>
      <c r="C40" s="61">
        <v>10</v>
      </c>
      <c r="D40" s="62">
        <v>384390</v>
      </c>
      <c r="E40" s="63">
        <v>433596</v>
      </c>
      <c r="F40" s="63">
        <v>19411</v>
      </c>
      <c r="G40" s="63">
        <v>31094</v>
      </c>
      <c r="H40" s="63">
        <v>75380</v>
      </c>
      <c r="I40" s="63">
        <v>42511</v>
      </c>
      <c r="J40" s="63">
        <v>30620</v>
      </c>
      <c r="K40" s="63">
        <f t="shared" ref="K40:K47" si="40">+D40*21.5%</f>
        <v>82643.850000000006</v>
      </c>
      <c r="L40" s="62">
        <f t="shared" si="9"/>
        <v>796839.60599999991</v>
      </c>
      <c r="M40" s="62">
        <f t="shared" si="10"/>
        <v>1896485.456</v>
      </c>
      <c r="O40" s="1">
        <v>10</v>
      </c>
      <c r="P40" s="63">
        <v>384390</v>
      </c>
      <c r="Q40" s="63">
        <v>281694</v>
      </c>
      <c r="R40" s="63"/>
      <c r="S40" s="63">
        <v>300503</v>
      </c>
      <c r="T40" s="63">
        <v>64524</v>
      </c>
      <c r="U40" s="63">
        <v>156526</v>
      </c>
      <c r="V40" s="63">
        <v>58986</v>
      </c>
      <c r="W40" s="64">
        <f t="shared" si="7"/>
        <v>50162.895000000004</v>
      </c>
      <c r="X40" s="63">
        <v>295776</v>
      </c>
      <c r="Y40" s="63">
        <f t="shared" si="13"/>
        <v>887328</v>
      </c>
      <c r="Z40" s="65">
        <f t="shared" ref="Z40:Z65" si="41">+P40+Q40+R40+S40+T40+U40+V40+W40+Y40</f>
        <v>2184113.895</v>
      </c>
      <c r="AA40" s="31">
        <f t="shared" si="8"/>
        <v>287628.43900000001</v>
      </c>
      <c r="AB40" s="3"/>
      <c r="AC40" s="32" t="s">
        <v>29</v>
      </c>
      <c r="AD40" s="3" t="s">
        <v>29</v>
      </c>
    </row>
    <row r="41" spans="2:30" x14ac:dyDescent="0.15">
      <c r="B41" s="60" t="s">
        <v>14</v>
      </c>
      <c r="C41" s="61">
        <v>11</v>
      </c>
      <c r="D41" s="62">
        <v>355942</v>
      </c>
      <c r="E41" s="63">
        <v>327630</v>
      </c>
      <c r="F41" s="63">
        <v>19411</v>
      </c>
      <c r="G41" s="63">
        <v>23146</v>
      </c>
      <c r="H41" s="63">
        <v>56184</v>
      </c>
      <c r="I41" s="63">
        <v>31634</v>
      </c>
      <c r="J41" s="63">
        <v>30620</v>
      </c>
      <c r="K41" s="63">
        <f t="shared" si="40"/>
        <v>76527.53</v>
      </c>
      <c r="L41" s="62">
        <f t="shared" si="9"/>
        <v>673447.554</v>
      </c>
      <c r="M41" s="62">
        <f t="shared" si="10"/>
        <v>1594542.084</v>
      </c>
      <c r="O41" s="1">
        <v>11</v>
      </c>
      <c r="P41" s="63">
        <v>355942</v>
      </c>
      <c r="Q41" s="63">
        <v>254930</v>
      </c>
      <c r="R41" s="63"/>
      <c r="S41" s="63">
        <v>293950</v>
      </c>
      <c r="T41" s="63">
        <v>59755</v>
      </c>
      <c r="U41" s="63">
        <v>144944</v>
      </c>
      <c r="V41" s="63">
        <v>54616</v>
      </c>
      <c r="W41" s="64">
        <f t="shared" si="7"/>
        <v>46450.431000000004</v>
      </c>
      <c r="X41" s="63">
        <v>276875</v>
      </c>
      <c r="Y41" s="63">
        <f t="shared" si="13"/>
        <v>830625</v>
      </c>
      <c r="Z41" s="65">
        <f t="shared" ref="Z41:Z47" si="42">+P41+Q41+R41+S41+T41+U41+V41+W41+Y41</f>
        <v>2041212.4310000001</v>
      </c>
      <c r="AA41" s="31">
        <f t="shared" si="8"/>
        <v>446670.34700000007</v>
      </c>
      <c r="AB41" s="3"/>
      <c r="AC41" s="3"/>
      <c r="AD41" s="2"/>
    </row>
    <row r="42" spans="2:30" x14ac:dyDescent="0.15">
      <c r="B42" s="60" t="s">
        <v>14</v>
      </c>
      <c r="C42" s="61">
        <v>12</v>
      </c>
      <c r="D42" s="62">
        <v>329573</v>
      </c>
      <c r="E42" s="63">
        <v>241833</v>
      </c>
      <c r="F42" s="63">
        <v>72237</v>
      </c>
      <c r="G42" s="63">
        <v>18488</v>
      </c>
      <c r="H42" s="63">
        <v>47517</v>
      </c>
      <c r="I42" s="63">
        <v>27521</v>
      </c>
      <c r="J42" s="63">
        <v>50588</v>
      </c>
      <c r="K42" s="63">
        <f t="shared" si="40"/>
        <v>70858.194999999992</v>
      </c>
      <c r="L42" s="62">
        <f t="shared" si="9"/>
        <v>637304.05799999996</v>
      </c>
      <c r="M42" s="62">
        <f t="shared" si="10"/>
        <v>1495919.253</v>
      </c>
      <c r="O42" s="1">
        <v>12</v>
      </c>
      <c r="P42" s="63">
        <v>329573</v>
      </c>
      <c r="Q42" s="63">
        <v>230704</v>
      </c>
      <c r="R42" s="63"/>
      <c r="S42" s="63">
        <v>287569</v>
      </c>
      <c r="T42" s="63">
        <v>55322</v>
      </c>
      <c r="U42" s="63">
        <v>134200</v>
      </c>
      <c r="V42" s="63">
        <v>50578</v>
      </c>
      <c r="W42" s="64">
        <f t="shared" si="7"/>
        <v>43009.2765</v>
      </c>
      <c r="X42" s="63">
        <v>259441</v>
      </c>
      <c r="Y42" s="63">
        <f t="shared" si="13"/>
        <v>778323</v>
      </c>
      <c r="Z42" s="65">
        <f t="shared" si="42"/>
        <v>1909278.2764999999</v>
      </c>
      <c r="AA42" s="31">
        <f t="shared" si="8"/>
        <v>413359.02349999989</v>
      </c>
      <c r="AB42" s="3"/>
      <c r="AC42" s="3"/>
      <c r="AD42" s="2"/>
    </row>
    <row r="43" spans="2:30" x14ac:dyDescent="0.15">
      <c r="B43" s="60" t="s">
        <v>14</v>
      </c>
      <c r="C43" s="61">
        <v>13</v>
      </c>
      <c r="D43" s="62">
        <v>305151</v>
      </c>
      <c r="E43" s="63">
        <v>179959</v>
      </c>
      <c r="F43" s="63">
        <v>70100</v>
      </c>
      <c r="G43" s="63">
        <v>13341</v>
      </c>
      <c r="H43" s="63">
        <v>35080</v>
      </c>
      <c r="I43" s="63">
        <v>18573</v>
      </c>
      <c r="J43" s="63">
        <v>50588</v>
      </c>
      <c r="K43" s="63">
        <f t="shared" si="40"/>
        <v>65607.464999999997</v>
      </c>
      <c r="L43" s="62">
        <f t="shared" si="9"/>
        <v>556122.56400000001</v>
      </c>
      <c r="M43" s="62">
        <f t="shared" si="10"/>
        <v>1294522.0290000001</v>
      </c>
      <c r="O43" s="1">
        <v>13</v>
      </c>
      <c r="P43" s="63">
        <v>305151</v>
      </c>
      <c r="Q43" s="63">
        <v>207200</v>
      </c>
      <c r="R43" s="63"/>
      <c r="S43" s="63">
        <v>281963</v>
      </c>
      <c r="T43" s="63">
        <v>46861</v>
      </c>
      <c r="U43" s="63">
        <v>113660</v>
      </c>
      <c r="V43" s="63">
        <v>42837</v>
      </c>
      <c r="W43" s="64">
        <f t="shared" si="7"/>
        <v>39822.205500000004</v>
      </c>
      <c r="X43" s="63">
        <v>243060</v>
      </c>
      <c r="Y43" s="63">
        <f t="shared" si="13"/>
        <v>729180</v>
      </c>
      <c r="Z43" s="65">
        <f t="shared" si="42"/>
        <v>1766674.2055000002</v>
      </c>
      <c r="AA43" s="31">
        <f t="shared" si="8"/>
        <v>472152.17650000006</v>
      </c>
      <c r="AB43" s="3"/>
      <c r="AC43" s="3"/>
      <c r="AD43" s="2"/>
    </row>
    <row r="44" spans="2:30" x14ac:dyDescent="0.15">
      <c r="B44" s="60" t="s">
        <v>14</v>
      </c>
      <c r="C44" s="61">
        <v>14</v>
      </c>
      <c r="D44" s="62">
        <v>282501</v>
      </c>
      <c r="E44" s="63">
        <v>135938</v>
      </c>
      <c r="F44" s="63">
        <v>69540</v>
      </c>
      <c r="G44" s="63">
        <v>9863</v>
      </c>
      <c r="H44" s="63">
        <v>26450</v>
      </c>
      <c r="I44" s="63">
        <v>13807</v>
      </c>
      <c r="J44" s="63">
        <v>50588</v>
      </c>
      <c r="K44" s="63">
        <f t="shared" si="40"/>
        <v>60737.714999999997</v>
      </c>
      <c r="L44" s="62">
        <f t="shared" si="9"/>
        <v>494404.50600000005</v>
      </c>
      <c r="M44" s="62">
        <f t="shared" si="10"/>
        <v>1143829.2209999999</v>
      </c>
      <c r="O44" s="1">
        <v>14</v>
      </c>
      <c r="P44" s="63">
        <v>282501</v>
      </c>
      <c r="Q44" s="63">
        <v>185999</v>
      </c>
      <c r="R44" s="63"/>
      <c r="S44" s="63">
        <v>276226</v>
      </c>
      <c r="T44" s="63">
        <v>43385</v>
      </c>
      <c r="U44" s="63">
        <v>105231</v>
      </c>
      <c r="V44" s="63">
        <v>39662</v>
      </c>
      <c r="W44" s="64">
        <f t="shared" si="7"/>
        <v>36866.380499999999</v>
      </c>
      <c r="X44" s="63">
        <v>227886</v>
      </c>
      <c r="Y44" s="63">
        <f t="shared" si="13"/>
        <v>683658</v>
      </c>
      <c r="Z44" s="65">
        <f t="shared" si="42"/>
        <v>1653528.3805</v>
      </c>
      <c r="AA44" s="31">
        <f t="shared" si="8"/>
        <v>509699.15950000007</v>
      </c>
      <c r="AB44" s="3"/>
      <c r="AC44" s="3"/>
      <c r="AD44" s="2"/>
    </row>
    <row r="45" spans="2:30" x14ac:dyDescent="0.15">
      <c r="B45" s="60" t="s">
        <v>14</v>
      </c>
      <c r="C45" s="61">
        <v>15</v>
      </c>
      <c r="D45" s="62">
        <v>261594</v>
      </c>
      <c r="E45" s="63">
        <v>109187</v>
      </c>
      <c r="F45" s="63">
        <v>59885</v>
      </c>
      <c r="G45" s="63">
        <v>7717</v>
      </c>
      <c r="H45" s="63">
        <v>20513</v>
      </c>
      <c r="I45" s="63">
        <v>10784</v>
      </c>
      <c r="J45" s="63">
        <v>50588</v>
      </c>
      <c r="K45" s="63">
        <f t="shared" si="40"/>
        <v>56242.71</v>
      </c>
      <c r="L45" s="62">
        <f t="shared" si="9"/>
        <v>441791.17199999996</v>
      </c>
      <c r="M45" s="62">
        <f t="shared" si="10"/>
        <v>1018301.882</v>
      </c>
      <c r="O45" s="1">
        <v>15</v>
      </c>
      <c r="P45" s="63">
        <v>261594</v>
      </c>
      <c r="Q45" s="63">
        <v>166959</v>
      </c>
      <c r="R45" s="63"/>
      <c r="S45" s="63">
        <v>266751</v>
      </c>
      <c r="T45" s="63">
        <v>40142</v>
      </c>
      <c r="U45" s="63">
        <v>97440</v>
      </c>
      <c r="V45" s="63">
        <v>36710</v>
      </c>
      <c r="W45" s="64">
        <f t="shared" si="7"/>
        <v>34138.017</v>
      </c>
      <c r="X45" s="63">
        <v>212763</v>
      </c>
      <c r="Y45" s="63">
        <f t="shared" si="13"/>
        <v>638289</v>
      </c>
      <c r="Z45" s="65">
        <f t="shared" si="42"/>
        <v>1542023.017</v>
      </c>
      <c r="AA45" s="31">
        <f t="shared" si="8"/>
        <v>523721.13500000001</v>
      </c>
      <c r="AB45" s="3"/>
      <c r="AC45" s="3"/>
      <c r="AD45" s="2"/>
    </row>
    <row r="46" spans="2:30" x14ac:dyDescent="0.15">
      <c r="B46" s="60" t="s">
        <v>14</v>
      </c>
      <c r="C46" s="61">
        <v>16</v>
      </c>
      <c r="D46" s="62">
        <v>242169</v>
      </c>
      <c r="E46" s="63">
        <v>107234</v>
      </c>
      <c r="F46" s="63">
        <v>63093</v>
      </c>
      <c r="G46" s="63">
        <v>7497</v>
      </c>
      <c r="H46" s="63">
        <v>19978</v>
      </c>
      <c r="I46" s="63">
        <v>10484</v>
      </c>
      <c r="J46" s="63">
        <v>50588</v>
      </c>
      <c r="K46" s="63">
        <f t="shared" si="40"/>
        <v>52066.334999999999</v>
      </c>
      <c r="L46" s="62">
        <f t="shared" si="9"/>
        <v>425111.11199999996</v>
      </c>
      <c r="M46" s="62">
        <f t="shared" si="10"/>
        <v>978220.44699999993</v>
      </c>
      <c r="O46" s="1">
        <v>16</v>
      </c>
      <c r="P46" s="63">
        <v>242169</v>
      </c>
      <c r="Q46" s="63">
        <v>149876</v>
      </c>
      <c r="R46" s="63"/>
      <c r="S46" s="63">
        <v>253467</v>
      </c>
      <c r="T46" s="63">
        <v>37181</v>
      </c>
      <c r="U46" s="63">
        <v>90208</v>
      </c>
      <c r="V46" s="63">
        <v>34000</v>
      </c>
      <c r="W46" s="64">
        <f t="shared" si="7"/>
        <v>31603.054500000002</v>
      </c>
      <c r="X46" s="63">
        <v>197527</v>
      </c>
      <c r="Y46" s="63">
        <f t="shared" si="13"/>
        <v>592581</v>
      </c>
      <c r="Z46" s="65">
        <f t="shared" si="42"/>
        <v>1431085.0545000001</v>
      </c>
      <c r="AA46" s="31">
        <f t="shared" si="8"/>
        <v>452864.60750000016</v>
      </c>
      <c r="AB46" s="3"/>
      <c r="AC46" s="3"/>
      <c r="AD46" s="2"/>
    </row>
    <row r="47" spans="2:30" x14ac:dyDescent="0.15">
      <c r="B47" s="60" t="s">
        <v>14</v>
      </c>
      <c r="C47" s="61">
        <v>17</v>
      </c>
      <c r="D47" s="62">
        <v>224238</v>
      </c>
      <c r="E47" s="63">
        <v>82910</v>
      </c>
      <c r="F47" s="63">
        <v>58697</v>
      </c>
      <c r="G47" s="63">
        <v>5376</v>
      </c>
      <c r="H47" s="63">
        <v>14397</v>
      </c>
      <c r="I47" s="63">
        <v>7526</v>
      </c>
      <c r="J47" s="63">
        <v>50588</v>
      </c>
      <c r="K47" s="63">
        <f t="shared" si="40"/>
        <v>48211.17</v>
      </c>
      <c r="L47" s="62">
        <f t="shared" si="9"/>
        <v>382285.49399999995</v>
      </c>
      <c r="M47" s="62">
        <f t="shared" si="10"/>
        <v>874228.66399999987</v>
      </c>
      <c r="O47" s="1">
        <v>17</v>
      </c>
      <c r="P47" s="63">
        <v>224238</v>
      </c>
      <c r="Q47" s="63">
        <v>134542</v>
      </c>
      <c r="R47" s="63"/>
      <c r="S47" s="63">
        <v>249277</v>
      </c>
      <c r="T47" s="63">
        <v>34439</v>
      </c>
      <c r="U47" s="63">
        <v>83530</v>
      </c>
      <c r="V47" s="63">
        <v>31489</v>
      </c>
      <c r="W47" s="64">
        <f t="shared" si="7"/>
        <v>29263.059000000001</v>
      </c>
      <c r="X47" s="63">
        <v>186066</v>
      </c>
      <c r="Y47" s="63">
        <f t="shared" si="13"/>
        <v>558198</v>
      </c>
      <c r="Z47" s="65">
        <f t="shared" si="42"/>
        <v>1344976.0589999999</v>
      </c>
      <c r="AA47" s="31">
        <f t="shared" si="8"/>
        <v>470747.39500000002</v>
      </c>
      <c r="AB47" s="3"/>
      <c r="AC47" s="3"/>
      <c r="AD47" s="2"/>
    </row>
    <row r="48" spans="2:30" ht="12.75" customHeight="1" x14ac:dyDescent="0.15">
      <c r="B48" s="76"/>
      <c r="C48" s="77"/>
      <c r="D48" s="78"/>
      <c r="E48" s="79"/>
      <c r="F48" s="79" t="s">
        <v>29</v>
      </c>
      <c r="G48" s="79" t="s">
        <v>29</v>
      </c>
      <c r="I48" s="79"/>
      <c r="J48" s="79"/>
      <c r="K48" s="79"/>
      <c r="L48" s="78" t="s">
        <v>29</v>
      </c>
      <c r="M48" s="78" t="s">
        <v>29</v>
      </c>
      <c r="P48" s="79"/>
      <c r="Q48" s="79"/>
      <c r="R48" s="79"/>
      <c r="S48" s="79" t="s">
        <v>29</v>
      </c>
      <c r="T48" s="79"/>
      <c r="U48" s="79"/>
      <c r="V48" s="79"/>
      <c r="W48" s="80" t="s">
        <v>29</v>
      </c>
      <c r="X48" s="79"/>
      <c r="Y48" s="79"/>
      <c r="Z48" s="81"/>
      <c r="AA48" s="82" t="s">
        <v>29</v>
      </c>
      <c r="AB48" s="79"/>
      <c r="AC48" s="79"/>
      <c r="AD48" s="76"/>
    </row>
    <row r="49" spans="2:30" x14ac:dyDescent="0.15">
      <c r="B49" s="66" t="s">
        <v>28</v>
      </c>
      <c r="C49" s="20">
        <v>11</v>
      </c>
      <c r="D49" s="19">
        <v>355942</v>
      </c>
      <c r="E49" s="21">
        <v>327630</v>
      </c>
      <c r="F49" s="21">
        <v>19411</v>
      </c>
      <c r="G49" s="21">
        <v>23146</v>
      </c>
      <c r="H49" s="21">
        <v>56184</v>
      </c>
      <c r="I49" s="21">
        <v>31634</v>
      </c>
      <c r="J49" s="21">
        <v>30620</v>
      </c>
      <c r="K49" s="21">
        <f>+D49*21.5%</f>
        <v>76527.53</v>
      </c>
      <c r="L49" s="19">
        <f t="shared" si="9"/>
        <v>673447.554</v>
      </c>
      <c r="M49" s="19">
        <f t="shared" si="10"/>
        <v>1594542.084</v>
      </c>
      <c r="O49" s="1">
        <v>11</v>
      </c>
      <c r="P49" s="21">
        <v>355942</v>
      </c>
      <c r="Q49" s="21">
        <v>254930</v>
      </c>
      <c r="R49" s="21"/>
      <c r="S49" s="21">
        <v>293950</v>
      </c>
      <c r="T49" s="21">
        <v>59755</v>
      </c>
      <c r="U49" s="21">
        <v>144944</v>
      </c>
      <c r="V49" s="21">
        <v>54616</v>
      </c>
      <c r="W49" s="67">
        <f t="shared" si="7"/>
        <v>46450.431000000004</v>
      </c>
      <c r="X49" s="21">
        <v>276875</v>
      </c>
      <c r="Y49" s="21">
        <f t="shared" ref="Y49" si="43">+X49*3</f>
        <v>830625</v>
      </c>
      <c r="Z49" s="68">
        <f t="shared" ref="Z49:Z55" si="44">+P49+Q49+R49+S49+T49+U49+V49+W49+Y49</f>
        <v>2041212.4310000001</v>
      </c>
      <c r="AA49" s="31">
        <f t="shared" si="8"/>
        <v>446670.34700000007</v>
      </c>
      <c r="AB49" s="3"/>
      <c r="AC49" s="3"/>
      <c r="AD49" s="2"/>
    </row>
    <row r="50" spans="2:30" x14ac:dyDescent="0.15">
      <c r="B50" s="66" t="s">
        <v>28</v>
      </c>
      <c r="C50" s="20">
        <v>12</v>
      </c>
      <c r="D50" s="19">
        <v>329573</v>
      </c>
      <c r="E50" s="21">
        <v>241833</v>
      </c>
      <c r="F50" s="21">
        <v>72237</v>
      </c>
      <c r="G50" s="21">
        <v>18488</v>
      </c>
      <c r="H50" s="21">
        <v>47517</v>
      </c>
      <c r="I50" s="21">
        <v>27521</v>
      </c>
      <c r="J50" s="21">
        <v>50588</v>
      </c>
      <c r="K50" s="21">
        <f t="shared" ref="K50:K56" si="45">+D50*21.5%</f>
        <v>70858.194999999992</v>
      </c>
      <c r="L50" s="19">
        <f t="shared" si="9"/>
        <v>637304.05799999996</v>
      </c>
      <c r="M50" s="19">
        <f t="shared" si="10"/>
        <v>1495919.253</v>
      </c>
      <c r="O50" s="1">
        <v>12</v>
      </c>
      <c r="P50" s="21">
        <v>329573</v>
      </c>
      <c r="Q50" s="21">
        <v>230704</v>
      </c>
      <c r="R50" s="21"/>
      <c r="S50" s="21">
        <v>287569</v>
      </c>
      <c r="T50" s="21">
        <v>55322</v>
      </c>
      <c r="U50" s="21">
        <v>134200</v>
      </c>
      <c r="V50" s="21">
        <v>50578</v>
      </c>
      <c r="W50" s="67">
        <f t="shared" si="7"/>
        <v>43009.2765</v>
      </c>
      <c r="X50" s="21">
        <v>259441</v>
      </c>
      <c r="Y50" s="21">
        <f t="shared" si="13"/>
        <v>778323</v>
      </c>
      <c r="Z50" s="68">
        <f t="shared" si="44"/>
        <v>1909278.2764999999</v>
      </c>
      <c r="AA50" s="31">
        <f t="shared" si="8"/>
        <v>413359.02349999989</v>
      </c>
      <c r="AB50" s="3"/>
      <c r="AC50" s="3"/>
      <c r="AD50" s="2"/>
    </row>
    <row r="51" spans="2:30" x14ac:dyDescent="0.15">
      <c r="B51" s="66" t="s">
        <v>28</v>
      </c>
      <c r="C51" s="20">
        <v>13</v>
      </c>
      <c r="D51" s="19">
        <v>305151</v>
      </c>
      <c r="E51" s="21">
        <v>179959</v>
      </c>
      <c r="F51" s="21">
        <v>70100</v>
      </c>
      <c r="G51" s="21">
        <v>13341</v>
      </c>
      <c r="H51" s="21">
        <v>35080</v>
      </c>
      <c r="I51" s="21">
        <v>18573</v>
      </c>
      <c r="J51" s="21">
        <v>50588</v>
      </c>
      <c r="K51" s="21">
        <f t="shared" si="45"/>
        <v>65607.464999999997</v>
      </c>
      <c r="L51" s="19">
        <f t="shared" si="9"/>
        <v>556122.56400000001</v>
      </c>
      <c r="M51" s="19">
        <f t="shared" si="10"/>
        <v>1294522.0290000001</v>
      </c>
      <c r="O51" s="1">
        <v>13</v>
      </c>
      <c r="P51" s="21">
        <v>305151</v>
      </c>
      <c r="Q51" s="21">
        <v>207200</v>
      </c>
      <c r="R51" s="21"/>
      <c r="S51" s="21">
        <v>281963</v>
      </c>
      <c r="T51" s="21">
        <v>46861</v>
      </c>
      <c r="U51" s="21">
        <v>113660</v>
      </c>
      <c r="V51" s="21">
        <v>42837</v>
      </c>
      <c r="W51" s="67">
        <f t="shared" si="7"/>
        <v>39822.205500000004</v>
      </c>
      <c r="X51" s="21">
        <v>243060</v>
      </c>
      <c r="Y51" s="21">
        <f t="shared" si="13"/>
        <v>729180</v>
      </c>
      <c r="Z51" s="68">
        <f t="shared" si="44"/>
        <v>1766674.2055000002</v>
      </c>
      <c r="AA51" s="31">
        <f t="shared" si="8"/>
        <v>472152.17650000006</v>
      </c>
      <c r="AB51" s="3"/>
      <c r="AC51" s="3"/>
      <c r="AD51" s="2"/>
    </row>
    <row r="52" spans="2:30" x14ac:dyDescent="0.15">
      <c r="B52" s="66" t="s">
        <v>28</v>
      </c>
      <c r="C52" s="20">
        <v>14</v>
      </c>
      <c r="D52" s="19">
        <v>282501</v>
      </c>
      <c r="E52" s="21">
        <v>135938</v>
      </c>
      <c r="F52" s="21">
        <v>69540</v>
      </c>
      <c r="G52" s="21">
        <v>9863</v>
      </c>
      <c r="H52" s="21">
        <v>26450</v>
      </c>
      <c r="I52" s="21">
        <v>13807</v>
      </c>
      <c r="J52" s="21">
        <v>50588</v>
      </c>
      <c r="K52" s="21">
        <f t="shared" si="45"/>
        <v>60737.714999999997</v>
      </c>
      <c r="L52" s="19">
        <f t="shared" si="9"/>
        <v>494404.50600000005</v>
      </c>
      <c r="M52" s="19">
        <f t="shared" si="10"/>
        <v>1143829.2209999999</v>
      </c>
      <c r="O52" s="1">
        <v>14</v>
      </c>
      <c r="P52" s="21">
        <v>282501</v>
      </c>
      <c r="Q52" s="21">
        <v>185999</v>
      </c>
      <c r="R52" s="21"/>
      <c r="S52" s="21">
        <v>276226</v>
      </c>
      <c r="T52" s="21">
        <v>43385</v>
      </c>
      <c r="U52" s="21">
        <v>105231</v>
      </c>
      <c r="V52" s="21">
        <v>39662</v>
      </c>
      <c r="W52" s="67">
        <f t="shared" si="7"/>
        <v>36866.380499999999</v>
      </c>
      <c r="X52" s="21">
        <v>227886</v>
      </c>
      <c r="Y52" s="21">
        <f t="shared" si="13"/>
        <v>683658</v>
      </c>
      <c r="Z52" s="68">
        <f t="shared" si="44"/>
        <v>1653528.3805</v>
      </c>
      <c r="AA52" s="31">
        <f t="shared" si="8"/>
        <v>509699.15950000007</v>
      </c>
      <c r="AB52" s="3"/>
      <c r="AC52" s="3"/>
      <c r="AD52" s="2"/>
    </row>
    <row r="53" spans="2:30" x14ac:dyDescent="0.15">
      <c r="B53" s="66" t="s">
        <v>28</v>
      </c>
      <c r="C53" s="20">
        <v>15</v>
      </c>
      <c r="D53" s="19">
        <v>261594</v>
      </c>
      <c r="E53" s="21">
        <v>109187</v>
      </c>
      <c r="F53" s="21">
        <v>59885</v>
      </c>
      <c r="G53" s="21">
        <v>7717</v>
      </c>
      <c r="H53" s="21">
        <v>20513</v>
      </c>
      <c r="I53" s="21">
        <v>10784</v>
      </c>
      <c r="J53" s="21">
        <v>50588</v>
      </c>
      <c r="K53" s="21">
        <f t="shared" si="45"/>
        <v>56242.71</v>
      </c>
      <c r="L53" s="19">
        <f t="shared" si="9"/>
        <v>441791.17199999996</v>
      </c>
      <c r="M53" s="19">
        <f t="shared" si="10"/>
        <v>1018301.882</v>
      </c>
      <c r="O53" s="1">
        <v>15</v>
      </c>
      <c r="P53" s="21">
        <v>261594</v>
      </c>
      <c r="Q53" s="21">
        <v>166959</v>
      </c>
      <c r="R53" s="21"/>
      <c r="S53" s="21">
        <v>266751</v>
      </c>
      <c r="T53" s="21">
        <v>40142</v>
      </c>
      <c r="U53" s="21">
        <v>97440</v>
      </c>
      <c r="V53" s="21">
        <v>36710</v>
      </c>
      <c r="W53" s="67">
        <f t="shared" si="7"/>
        <v>34138.017</v>
      </c>
      <c r="X53" s="21">
        <v>212763</v>
      </c>
      <c r="Y53" s="21">
        <f t="shared" si="13"/>
        <v>638289</v>
      </c>
      <c r="Z53" s="68">
        <f t="shared" si="44"/>
        <v>1542023.017</v>
      </c>
      <c r="AA53" s="31">
        <f t="shared" si="8"/>
        <v>523721.13500000001</v>
      </c>
      <c r="AB53" s="3"/>
      <c r="AC53" s="3"/>
      <c r="AD53" s="2"/>
    </row>
    <row r="54" spans="2:30" x14ac:dyDescent="0.15">
      <c r="B54" s="66" t="s">
        <v>28</v>
      </c>
      <c r="C54" s="20">
        <v>16</v>
      </c>
      <c r="D54" s="19">
        <v>242169</v>
      </c>
      <c r="E54" s="21">
        <v>107234</v>
      </c>
      <c r="F54" s="21">
        <v>63093</v>
      </c>
      <c r="G54" s="21">
        <v>7497</v>
      </c>
      <c r="H54" s="21">
        <v>19978</v>
      </c>
      <c r="I54" s="21">
        <v>10484</v>
      </c>
      <c r="J54" s="21">
        <v>50588</v>
      </c>
      <c r="K54" s="21">
        <f t="shared" si="45"/>
        <v>52066.334999999999</v>
      </c>
      <c r="L54" s="19">
        <f t="shared" si="9"/>
        <v>425111.11199999996</v>
      </c>
      <c r="M54" s="19">
        <f t="shared" si="10"/>
        <v>978220.44699999993</v>
      </c>
      <c r="O54" s="1">
        <v>16</v>
      </c>
      <c r="P54" s="21">
        <v>242169</v>
      </c>
      <c r="Q54" s="21">
        <v>149876</v>
      </c>
      <c r="R54" s="21"/>
      <c r="S54" s="21">
        <v>253467</v>
      </c>
      <c r="T54" s="21">
        <v>37181</v>
      </c>
      <c r="U54" s="21">
        <v>90208</v>
      </c>
      <c r="V54" s="21">
        <v>34000</v>
      </c>
      <c r="W54" s="67">
        <f t="shared" si="7"/>
        <v>31603.054500000002</v>
      </c>
      <c r="X54" s="21">
        <v>197527</v>
      </c>
      <c r="Y54" s="21">
        <f t="shared" si="13"/>
        <v>592581</v>
      </c>
      <c r="Z54" s="68">
        <f t="shared" si="44"/>
        <v>1431085.0545000001</v>
      </c>
      <c r="AA54" s="31">
        <f t="shared" si="8"/>
        <v>452864.60750000016</v>
      </c>
      <c r="AB54" s="3"/>
      <c r="AC54" s="3"/>
      <c r="AD54" s="2"/>
    </row>
    <row r="55" spans="2:30" x14ac:dyDescent="0.15">
      <c r="B55" s="66" t="s">
        <v>28</v>
      </c>
      <c r="C55" s="20">
        <v>17</v>
      </c>
      <c r="D55" s="19">
        <v>224238</v>
      </c>
      <c r="E55" s="21">
        <v>82910</v>
      </c>
      <c r="F55" s="21">
        <v>58697</v>
      </c>
      <c r="G55" s="21">
        <v>5376</v>
      </c>
      <c r="H55" s="21">
        <v>14397</v>
      </c>
      <c r="I55" s="21">
        <v>7526</v>
      </c>
      <c r="J55" s="21">
        <v>50588</v>
      </c>
      <c r="K55" s="21">
        <f t="shared" si="45"/>
        <v>48211.17</v>
      </c>
      <c r="L55" s="19">
        <f t="shared" si="9"/>
        <v>382285.49399999995</v>
      </c>
      <c r="M55" s="19">
        <f t="shared" si="10"/>
        <v>874228.66399999987</v>
      </c>
      <c r="O55" s="1">
        <v>17</v>
      </c>
      <c r="P55" s="21">
        <v>224238</v>
      </c>
      <c r="Q55" s="21">
        <v>134542</v>
      </c>
      <c r="R55" s="21"/>
      <c r="S55" s="21">
        <v>249277</v>
      </c>
      <c r="T55" s="21">
        <v>34439</v>
      </c>
      <c r="U55" s="21">
        <v>83530</v>
      </c>
      <c r="V55" s="21">
        <v>31489</v>
      </c>
      <c r="W55" s="67">
        <f t="shared" si="7"/>
        <v>29263.059000000001</v>
      </c>
      <c r="X55" s="21">
        <v>186066</v>
      </c>
      <c r="Y55" s="21">
        <f t="shared" si="13"/>
        <v>558198</v>
      </c>
      <c r="Z55" s="68">
        <f t="shared" si="44"/>
        <v>1344976.0589999999</v>
      </c>
      <c r="AA55" s="31">
        <f t="shared" si="8"/>
        <v>470747.39500000002</v>
      </c>
      <c r="AB55" s="3"/>
      <c r="AC55" s="3"/>
      <c r="AD55" s="2"/>
    </row>
    <row r="56" spans="2:30" x14ac:dyDescent="0.15">
      <c r="B56" s="66" t="s">
        <v>28</v>
      </c>
      <c r="C56" s="20">
        <v>18</v>
      </c>
      <c r="D56" s="19">
        <v>207634</v>
      </c>
      <c r="E56" s="21">
        <v>80293</v>
      </c>
      <c r="F56" s="21">
        <v>58697</v>
      </c>
      <c r="G56" s="21">
        <v>4860</v>
      </c>
      <c r="H56" s="21">
        <v>13165</v>
      </c>
      <c r="I56" s="21">
        <v>6790</v>
      </c>
      <c r="J56" s="21">
        <v>50588</v>
      </c>
      <c r="K56" s="21">
        <f t="shared" si="45"/>
        <v>44641.31</v>
      </c>
      <c r="L56" s="19">
        <f t="shared" si="9"/>
        <v>364640.61600000004</v>
      </c>
      <c r="M56" s="19">
        <f t="shared" si="10"/>
        <v>831308.92599999998</v>
      </c>
      <c r="O56" s="1">
        <v>18</v>
      </c>
      <c r="P56" s="21">
        <v>207634</v>
      </c>
      <c r="Q56" s="21">
        <v>117544</v>
      </c>
      <c r="R56" s="21"/>
      <c r="S56" s="21">
        <v>243364</v>
      </c>
      <c r="T56" s="21">
        <v>22549</v>
      </c>
      <c r="U56" s="21">
        <v>56450</v>
      </c>
      <c r="V56" s="21">
        <v>21287</v>
      </c>
      <c r="W56" s="67">
        <f t="shared" si="7"/>
        <v>27096.237000000001</v>
      </c>
      <c r="X56" s="21">
        <v>173973</v>
      </c>
      <c r="Y56" s="21">
        <f t="shared" si="13"/>
        <v>521919</v>
      </c>
      <c r="Z56" s="68">
        <f t="shared" si="41"/>
        <v>1217843.237</v>
      </c>
      <c r="AA56" s="31">
        <f t="shared" si="8"/>
        <v>386534.31099999999</v>
      </c>
      <c r="AB56" s="3"/>
      <c r="AC56" s="3"/>
      <c r="AD56" s="2"/>
    </row>
    <row r="57" spans="2:30" ht="11.25" customHeight="1" x14ac:dyDescent="0.15">
      <c r="B57" s="76"/>
      <c r="C57" s="77"/>
      <c r="D57" s="78"/>
      <c r="E57" s="79"/>
      <c r="F57" s="79"/>
      <c r="G57" s="79"/>
      <c r="H57" s="79"/>
      <c r="I57" s="79"/>
      <c r="J57" s="79"/>
      <c r="K57" s="79"/>
      <c r="L57" s="78">
        <f t="shared" si="9"/>
        <v>0</v>
      </c>
      <c r="M57" s="78">
        <f t="shared" si="10"/>
        <v>0</v>
      </c>
      <c r="P57" s="76"/>
      <c r="Q57" s="76"/>
      <c r="R57" s="76"/>
      <c r="S57" s="76"/>
      <c r="T57" s="76"/>
      <c r="U57" s="76"/>
      <c r="V57" s="76"/>
      <c r="W57" s="80" t="s">
        <v>29</v>
      </c>
      <c r="X57" s="76"/>
      <c r="Y57" s="76"/>
      <c r="Z57" s="83"/>
      <c r="AA57" s="82" t="s">
        <v>29</v>
      </c>
      <c r="AB57" s="79"/>
      <c r="AC57" s="79"/>
      <c r="AD57" s="76"/>
    </row>
    <row r="58" spans="2:30" x14ac:dyDescent="0.15">
      <c r="B58" s="69" t="s">
        <v>15</v>
      </c>
      <c r="C58" s="70">
        <v>13</v>
      </c>
      <c r="D58" s="71">
        <v>305151</v>
      </c>
      <c r="E58" s="72">
        <v>179959</v>
      </c>
      <c r="F58" s="72">
        <v>70100</v>
      </c>
      <c r="G58" s="72">
        <v>13341</v>
      </c>
      <c r="H58" s="72">
        <v>35080</v>
      </c>
      <c r="I58" s="72">
        <v>18573</v>
      </c>
      <c r="J58" s="72">
        <v>50588</v>
      </c>
      <c r="K58" s="72">
        <f>+D58*21.5%</f>
        <v>65607.464999999997</v>
      </c>
      <c r="L58" s="71">
        <f t="shared" si="9"/>
        <v>556122.56400000001</v>
      </c>
      <c r="M58" s="71">
        <f t="shared" si="10"/>
        <v>1294522.0290000001</v>
      </c>
      <c r="O58" s="1">
        <v>13</v>
      </c>
      <c r="P58" s="72">
        <v>305151</v>
      </c>
      <c r="Q58" s="72">
        <v>207200</v>
      </c>
      <c r="R58" s="72"/>
      <c r="S58" s="72">
        <v>281963</v>
      </c>
      <c r="T58" s="72">
        <v>46861</v>
      </c>
      <c r="U58" s="72">
        <v>113660</v>
      </c>
      <c r="V58" s="72">
        <v>42837</v>
      </c>
      <c r="W58" s="73">
        <f t="shared" si="7"/>
        <v>39822.205500000004</v>
      </c>
      <c r="X58" s="72">
        <v>243060</v>
      </c>
      <c r="Y58" s="72">
        <f t="shared" ref="Y58" si="46">+X58*3</f>
        <v>729180</v>
      </c>
      <c r="Z58" s="74">
        <f t="shared" si="41"/>
        <v>1766674.2055000002</v>
      </c>
      <c r="AA58" s="31">
        <f t="shared" si="8"/>
        <v>472152.17650000006</v>
      </c>
      <c r="AB58" s="3"/>
      <c r="AC58" s="3"/>
      <c r="AD58" s="2"/>
    </row>
    <row r="59" spans="2:30" x14ac:dyDescent="0.15">
      <c r="B59" s="69" t="s">
        <v>15</v>
      </c>
      <c r="C59" s="70">
        <v>14</v>
      </c>
      <c r="D59" s="71">
        <v>282501</v>
      </c>
      <c r="E59" s="72">
        <v>135938</v>
      </c>
      <c r="F59" s="72">
        <v>69540</v>
      </c>
      <c r="G59" s="72">
        <v>9863</v>
      </c>
      <c r="H59" s="72">
        <v>26450</v>
      </c>
      <c r="I59" s="72">
        <v>13807</v>
      </c>
      <c r="J59" s="72">
        <v>50588</v>
      </c>
      <c r="K59" s="72">
        <f t="shared" ref="K59:K65" si="47">+D59*21.5%</f>
        <v>60737.714999999997</v>
      </c>
      <c r="L59" s="71">
        <f t="shared" si="9"/>
        <v>494404.50600000005</v>
      </c>
      <c r="M59" s="71">
        <f t="shared" si="10"/>
        <v>1143829.2209999999</v>
      </c>
      <c r="O59" s="1">
        <v>14</v>
      </c>
      <c r="P59" s="72">
        <v>282501</v>
      </c>
      <c r="Q59" s="72">
        <v>185999</v>
      </c>
      <c r="R59" s="72"/>
      <c r="S59" s="72">
        <v>276226</v>
      </c>
      <c r="T59" s="72">
        <v>43385</v>
      </c>
      <c r="U59" s="72">
        <v>105231</v>
      </c>
      <c r="V59" s="72">
        <v>39662</v>
      </c>
      <c r="W59" s="73">
        <f t="shared" si="7"/>
        <v>36866.380499999999</v>
      </c>
      <c r="X59" s="72">
        <v>227886</v>
      </c>
      <c r="Y59" s="72">
        <f t="shared" si="13"/>
        <v>683658</v>
      </c>
      <c r="Z59" s="74">
        <f t="shared" si="41"/>
        <v>1653528.3805</v>
      </c>
      <c r="AA59" s="31">
        <f t="shared" si="8"/>
        <v>509699.15950000007</v>
      </c>
      <c r="AB59" s="3"/>
      <c r="AC59" s="3"/>
      <c r="AD59" s="2"/>
    </row>
    <row r="60" spans="2:30" x14ac:dyDescent="0.15">
      <c r="B60" s="69" t="s">
        <v>15</v>
      </c>
      <c r="C60" s="70">
        <v>15</v>
      </c>
      <c r="D60" s="71">
        <v>261594</v>
      </c>
      <c r="E60" s="72">
        <v>109187</v>
      </c>
      <c r="F60" s="72">
        <v>59885</v>
      </c>
      <c r="G60" s="72">
        <v>7717</v>
      </c>
      <c r="H60" s="72">
        <v>20513</v>
      </c>
      <c r="I60" s="72">
        <v>10784</v>
      </c>
      <c r="J60" s="72">
        <v>50588</v>
      </c>
      <c r="K60" s="72">
        <f t="shared" si="47"/>
        <v>56242.71</v>
      </c>
      <c r="L60" s="71">
        <f t="shared" si="9"/>
        <v>441791.17199999996</v>
      </c>
      <c r="M60" s="71">
        <f t="shared" si="10"/>
        <v>1018301.882</v>
      </c>
      <c r="O60" s="1">
        <v>15</v>
      </c>
      <c r="P60" s="72">
        <v>261594</v>
      </c>
      <c r="Q60" s="72">
        <v>166959</v>
      </c>
      <c r="R60" s="72"/>
      <c r="S60" s="72">
        <v>266751</v>
      </c>
      <c r="T60" s="72">
        <v>40142</v>
      </c>
      <c r="U60" s="72">
        <v>97440</v>
      </c>
      <c r="V60" s="72">
        <v>36710</v>
      </c>
      <c r="W60" s="73">
        <f t="shared" si="7"/>
        <v>34138.017</v>
      </c>
      <c r="X60" s="72">
        <v>212763</v>
      </c>
      <c r="Y60" s="72">
        <f t="shared" si="13"/>
        <v>638289</v>
      </c>
      <c r="Z60" s="74">
        <f t="shared" si="41"/>
        <v>1542023.017</v>
      </c>
      <c r="AA60" s="31">
        <f t="shared" si="8"/>
        <v>523721.13500000001</v>
      </c>
      <c r="AB60" s="3"/>
      <c r="AC60" s="3"/>
      <c r="AD60" s="2"/>
    </row>
    <row r="61" spans="2:30" x14ac:dyDescent="0.15">
      <c r="B61" s="69" t="s">
        <v>15</v>
      </c>
      <c r="C61" s="70">
        <v>16</v>
      </c>
      <c r="D61" s="71">
        <v>242169</v>
      </c>
      <c r="E61" s="72">
        <v>107234</v>
      </c>
      <c r="F61" s="72">
        <v>63093</v>
      </c>
      <c r="G61" s="72">
        <v>7497</v>
      </c>
      <c r="H61" s="72">
        <v>19978</v>
      </c>
      <c r="I61" s="72">
        <v>10484</v>
      </c>
      <c r="J61" s="72">
        <v>50588</v>
      </c>
      <c r="K61" s="72">
        <f t="shared" si="47"/>
        <v>52066.334999999999</v>
      </c>
      <c r="L61" s="71">
        <f t="shared" si="9"/>
        <v>425111.11199999996</v>
      </c>
      <c r="M61" s="71">
        <f t="shared" si="10"/>
        <v>978220.44699999993</v>
      </c>
      <c r="O61" s="1">
        <v>16</v>
      </c>
      <c r="P61" s="72">
        <v>242169</v>
      </c>
      <c r="Q61" s="72">
        <v>149876</v>
      </c>
      <c r="R61" s="72"/>
      <c r="S61" s="72">
        <v>253467</v>
      </c>
      <c r="T61" s="72">
        <v>37181</v>
      </c>
      <c r="U61" s="72">
        <v>90208</v>
      </c>
      <c r="V61" s="72">
        <v>34000</v>
      </c>
      <c r="W61" s="73">
        <f t="shared" si="7"/>
        <v>31603.054500000002</v>
      </c>
      <c r="X61" s="72">
        <v>197527</v>
      </c>
      <c r="Y61" s="72">
        <f t="shared" si="13"/>
        <v>592581</v>
      </c>
      <c r="Z61" s="74">
        <f t="shared" si="41"/>
        <v>1431085.0545000001</v>
      </c>
      <c r="AA61" s="31">
        <f t="shared" si="8"/>
        <v>452864.60750000016</v>
      </c>
      <c r="AB61" s="3"/>
      <c r="AC61" s="3"/>
      <c r="AD61" s="2"/>
    </row>
    <row r="62" spans="2:30" x14ac:dyDescent="0.15">
      <c r="B62" s="69" t="s">
        <v>15</v>
      </c>
      <c r="C62" s="70">
        <v>17</v>
      </c>
      <c r="D62" s="71">
        <v>224238</v>
      </c>
      <c r="E62" s="72">
        <v>82910</v>
      </c>
      <c r="F62" s="72">
        <v>58697</v>
      </c>
      <c r="G62" s="72">
        <v>5376</v>
      </c>
      <c r="H62" s="72">
        <v>14397</v>
      </c>
      <c r="I62" s="72">
        <v>7526</v>
      </c>
      <c r="J62" s="72">
        <v>50588</v>
      </c>
      <c r="K62" s="72">
        <f t="shared" si="47"/>
        <v>48211.17</v>
      </c>
      <c r="L62" s="71">
        <f t="shared" si="9"/>
        <v>382285.49399999995</v>
      </c>
      <c r="M62" s="71">
        <f t="shared" si="10"/>
        <v>874228.66399999987</v>
      </c>
      <c r="O62" s="1">
        <v>17</v>
      </c>
      <c r="P62" s="72">
        <v>224238</v>
      </c>
      <c r="Q62" s="72">
        <v>134542</v>
      </c>
      <c r="R62" s="72"/>
      <c r="S62" s="72">
        <v>249277</v>
      </c>
      <c r="T62" s="72">
        <v>34439</v>
      </c>
      <c r="U62" s="72">
        <v>83530</v>
      </c>
      <c r="V62" s="72">
        <v>31489</v>
      </c>
      <c r="W62" s="73">
        <f t="shared" si="7"/>
        <v>29263.059000000001</v>
      </c>
      <c r="X62" s="72">
        <v>186066</v>
      </c>
      <c r="Y62" s="72">
        <f t="shared" si="13"/>
        <v>558198</v>
      </c>
      <c r="Z62" s="74">
        <f t="shared" si="41"/>
        <v>1344976.0589999999</v>
      </c>
      <c r="AA62" s="31">
        <f t="shared" si="8"/>
        <v>470747.39500000002</v>
      </c>
      <c r="AB62" s="3"/>
      <c r="AC62" s="3"/>
      <c r="AD62" s="2"/>
    </row>
    <row r="63" spans="2:30" x14ac:dyDescent="0.15">
      <c r="B63" s="69" t="s">
        <v>15</v>
      </c>
      <c r="C63" s="70">
        <v>18</v>
      </c>
      <c r="D63" s="71">
        <v>207634</v>
      </c>
      <c r="E63" s="72">
        <v>80293</v>
      </c>
      <c r="F63" s="72">
        <v>58697</v>
      </c>
      <c r="G63" s="72">
        <v>4860</v>
      </c>
      <c r="H63" s="72">
        <v>13165</v>
      </c>
      <c r="I63" s="72">
        <v>6790</v>
      </c>
      <c r="J63" s="72">
        <v>50588</v>
      </c>
      <c r="K63" s="72">
        <f t="shared" si="47"/>
        <v>44641.31</v>
      </c>
      <c r="L63" s="71">
        <f t="shared" si="9"/>
        <v>364640.61600000004</v>
      </c>
      <c r="M63" s="71">
        <f t="shared" si="10"/>
        <v>831308.92599999998</v>
      </c>
      <c r="O63" s="1">
        <v>18</v>
      </c>
      <c r="P63" s="72">
        <v>207634</v>
      </c>
      <c r="Q63" s="72">
        <v>117544</v>
      </c>
      <c r="R63" s="72"/>
      <c r="S63" s="72">
        <v>243364</v>
      </c>
      <c r="T63" s="72">
        <v>22549</v>
      </c>
      <c r="U63" s="72">
        <v>56450</v>
      </c>
      <c r="V63" s="72">
        <v>21287</v>
      </c>
      <c r="W63" s="73">
        <f t="shared" si="7"/>
        <v>27096.237000000001</v>
      </c>
      <c r="X63" s="72">
        <v>173973</v>
      </c>
      <c r="Y63" s="72">
        <f t="shared" si="13"/>
        <v>521919</v>
      </c>
      <c r="Z63" s="74">
        <f t="shared" si="41"/>
        <v>1217843.237</v>
      </c>
      <c r="AA63" s="31">
        <f t="shared" si="8"/>
        <v>386534.31099999999</v>
      </c>
      <c r="AB63" s="3"/>
      <c r="AC63" s="3"/>
      <c r="AD63" s="2"/>
    </row>
    <row r="64" spans="2:30" x14ac:dyDescent="0.15">
      <c r="B64" s="69" t="s">
        <v>15</v>
      </c>
      <c r="C64" s="70">
        <v>19</v>
      </c>
      <c r="D64" s="71">
        <v>194055</v>
      </c>
      <c r="E64" s="72">
        <v>87819</v>
      </c>
      <c r="F64" s="72">
        <v>61180</v>
      </c>
      <c r="G64" s="72">
        <v>4937</v>
      </c>
      <c r="H64" s="72">
        <v>13348</v>
      </c>
      <c r="I64" s="72">
        <v>6931</v>
      </c>
      <c r="J64" s="72">
        <v>50588</v>
      </c>
      <c r="K64" s="72">
        <f t="shared" si="47"/>
        <v>41721.824999999997</v>
      </c>
      <c r="L64" s="71">
        <f t="shared" si="9"/>
        <v>361363.35600000003</v>
      </c>
      <c r="M64" s="71">
        <f t="shared" si="10"/>
        <v>821943.1810000001</v>
      </c>
      <c r="O64" s="1">
        <v>19</v>
      </c>
      <c r="P64" s="75">
        <v>194055</v>
      </c>
      <c r="Q64" s="75">
        <v>93288</v>
      </c>
      <c r="R64" s="75"/>
      <c r="S64" s="75">
        <v>236673</v>
      </c>
      <c r="T64" s="75">
        <v>21840</v>
      </c>
      <c r="U64" s="75">
        <v>54732</v>
      </c>
      <c r="V64" s="75">
        <v>20636</v>
      </c>
      <c r="W64" s="73">
        <f t="shared" si="7"/>
        <v>25324.177500000002</v>
      </c>
      <c r="X64" s="75">
        <v>160348</v>
      </c>
      <c r="Y64" s="72">
        <f t="shared" si="13"/>
        <v>481044</v>
      </c>
      <c r="Z64" s="74">
        <f t="shared" si="41"/>
        <v>1127592.1775</v>
      </c>
      <c r="AA64" s="31">
        <f t="shared" si="8"/>
        <v>305648.99649999989</v>
      </c>
      <c r="AB64" s="3"/>
      <c r="AC64" s="3"/>
      <c r="AD64" s="2"/>
    </row>
    <row r="65" spans="2:30" x14ac:dyDescent="0.15">
      <c r="B65" s="69" t="s">
        <v>15</v>
      </c>
      <c r="C65" s="70">
        <v>20</v>
      </c>
      <c r="D65" s="71">
        <v>181369</v>
      </c>
      <c r="E65" s="72">
        <v>69176</v>
      </c>
      <c r="F65" s="72">
        <v>58778</v>
      </c>
      <c r="G65" s="72">
        <v>3215</v>
      </c>
      <c r="H65" s="72">
        <v>9010</v>
      </c>
      <c r="I65" s="72">
        <v>0</v>
      </c>
      <c r="J65" s="72">
        <v>50588</v>
      </c>
      <c r="K65" s="72">
        <f t="shared" si="47"/>
        <v>38994.334999999999</v>
      </c>
      <c r="L65" s="71">
        <f t="shared" si="9"/>
        <v>330398.29800000001</v>
      </c>
      <c r="M65" s="71">
        <f t="shared" si="10"/>
        <v>741528.63300000003</v>
      </c>
      <c r="O65" s="1">
        <v>20</v>
      </c>
      <c r="P65" s="75">
        <v>181369</v>
      </c>
      <c r="Q65" s="75">
        <v>74042</v>
      </c>
      <c r="R65" s="75"/>
      <c r="S65" s="75">
        <v>223855</v>
      </c>
      <c r="T65" s="75">
        <v>20515</v>
      </c>
      <c r="U65" s="75">
        <v>51550</v>
      </c>
      <c r="V65" s="75">
        <v>19423</v>
      </c>
      <c r="W65" s="73">
        <f t="shared" si="7"/>
        <v>23668.654500000001</v>
      </c>
      <c r="X65" s="75">
        <v>146655</v>
      </c>
      <c r="Y65" s="72">
        <f t="shared" si="13"/>
        <v>439965</v>
      </c>
      <c r="Z65" s="74">
        <f t="shared" si="41"/>
        <v>1034387.6544999999</v>
      </c>
      <c r="AA65" s="31">
        <f t="shared" si="8"/>
        <v>292859.02149999992</v>
      </c>
      <c r="AB65" s="3"/>
      <c r="AC65" s="32" t="s">
        <v>29</v>
      </c>
      <c r="AD65" s="3" t="s">
        <v>29</v>
      </c>
    </row>
    <row r="75" spans="2:30" x14ac:dyDescent="0.15">
      <c r="F75" s="94"/>
    </row>
    <row r="76" spans="2:30" x14ac:dyDescent="0.15">
      <c r="F76" s="94"/>
    </row>
    <row r="77" spans="2:30" x14ac:dyDescent="0.15">
      <c r="F77" s="94"/>
    </row>
    <row r="78" spans="2:30" x14ac:dyDescent="0.15">
      <c r="F78" s="94"/>
    </row>
    <row r="79" spans="2:30" x14ac:dyDescent="0.15">
      <c r="F79" s="94"/>
    </row>
    <row r="80" spans="2:30" x14ac:dyDescent="0.15">
      <c r="F80" s="94"/>
    </row>
    <row r="81" spans="6:6" x14ac:dyDescent="0.15">
      <c r="F81" s="94"/>
    </row>
    <row r="82" spans="6:6" x14ac:dyDescent="0.15">
      <c r="F82" s="94"/>
    </row>
    <row r="83" spans="6:6" x14ac:dyDescent="0.15">
      <c r="F83" s="94"/>
    </row>
    <row r="84" spans="6:6" x14ac:dyDescent="0.15">
      <c r="F84" s="94"/>
    </row>
    <row r="85" spans="6:6" x14ac:dyDescent="0.15">
      <c r="F85" s="94"/>
    </row>
    <row r="86" spans="6:6" x14ac:dyDescent="0.15">
      <c r="F86" s="94"/>
    </row>
    <row r="87" spans="6:6" x14ac:dyDescent="0.15">
      <c r="F87" s="94"/>
    </row>
    <row r="88" spans="6:6" x14ac:dyDescent="0.15">
      <c r="F88" s="94"/>
    </row>
    <row r="89" spans="6:6" x14ac:dyDescent="0.15">
      <c r="F89" s="94"/>
    </row>
    <row r="90" spans="6:6" x14ac:dyDescent="0.15">
      <c r="F90" s="94"/>
    </row>
    <row r="91" spans="6:6" x14ac:dyDescent="0.15">
      <c r="F91" s="94"/>
    </row>
    <row r="92" spans="6:6" x14ac:dyDescent="0.15">
      <c r="F92" s="94"/>
    </row>
    <row r="93" spans="6:6" x14ac:dyDescent="0.15">
      <c r="F93" s="94"/>
    </row>
    <row r="94" spans="6:6" x14ac:dyDescent="0.15">
      <c r="F94" s="94"/>
    </row>
    <row r="95" spans="6:6" x14ac:dyDescent="0.15">
      <c r="F95" s="94"/>
    </row>
    <row r="96" spans="6:6" x14ac:dyDescent="0.15">
      <c r="F96" s="94"/>
    </row>
    <row r="97" spans="6:6" x14ac:dyDescent="0.15">
      <c r="F97" s="94"/>
    </row>
    <row r="98" spans="6:6" x14ac:dyDescent="0.15">
      <c r="F98" s="94"/>
    </row>
    <row r="99" spans="6:6" x14ac:dyDescent="0.15">
      <c r="F99" s="94"/>
    </row>
    <row r="100" spans="6:6" x14ac:dyDescent="0.15">
      <c r="F100" s="94"/>
    </row>
    <row r="101" spans="6:6" x14ac:dyDescent="0.15">
      <c r="F101" s="94"/>
    </row>
    <row r="102" spans="6:6" x14ac:dyDescent="0.15">
      <c r="F102" s="94"/>
    </row>
    <row r="103" spans="6:6" x14ac:dyDescent="0.15">
      <c r="F103" s="94"/>
    </row>
  </sheetData>
  <mergeCells count="4">
    <mergeCell ref="B3:M3"/>
    <mergeCell ref="H5:I5"/>
    <mergeCell ref="O3:Z3"/>
    <mergeCell ref="U5:V5"/>
  </mergeCells>
  <pageMargins left="0.23622047244094491" right="0.17" top="0.15748031496062992" bottom="0.25" header="0.11811023622047245" footer="0.19"/>
  <pageSetup paperSize="2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Roa</dc:creator>
  <cp:lastModifiedBy>Marcos Roa</cp:lastModifiedBy>
  <cp:lastPrinted>2018-03-22T18:51:13Z</cp:lastPrinted>
  <dcterms:created xsi:type="dcterms:W3CDTF">2017-04-30T21:53:02Z</dcterms:created>
  <dcterms:modified xsi:type="dcterms:W3CDTF">2018-03-27T01:17:20Z</dcterms:modified>
</cp:coreProperties>
</file>